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comments/comment1.xml" ContentType="application/vnd.openxmlformats-officedocument.spreadsheetml.comments+xml"/>
  <Override PartName="/xl/worksheets/sheet5.xml" ContentType="application/vnd.openxmlformats-officedocument.spreadsheetml.worksheet+xml"/>
  <Override PartName="/xl/comments/comment2.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Ausfüllhilfe" sheetId="2" state="visible" r:id="rId2"/>
    <sheet xmlns:r="http://schemas.openxmlformats.org/officeDocument/2006/relationships" name="Vorgaben" sheetId="3" state="visible" r:id="rId3"/>
    <sheet xmlns:r="http://schemas.openxmlformats.org/officeDocument/2006/relationships" name="Personen" sheetId="4" state="visible" r:id="rId4"/>
    <sheet xmlns:r="http://schemas.openxmlformats.org/officeDocument/2006/relationships" name="Zeiten" sheetId="5" state="visible" r:id="rId5"/>
    <sheet xmlns:r="http://schemas.openxmlformats.org/officeDocument/2006/relationships" name="Auswertung" sheetId="6" state="visible" r:id="rId6"/>
    <sheet xmlns:r="http://schemas.openxmlformats.org/officeDocument/2006/relationships" name="Grenzen" sheetId="7" state="visible" r:id="rId7"/>
  </sheets>
  <definedNames>
    <definedName name="_xlnm.Print_Area" localSheetId="0">'Start'!$A$1:$F$38</definedName>
    <definedName name="_xlnm._FilterDatabase" localSheetId="3" hidden="1">'Personen'!$A$1:$H$41</definedName>
    <definedName name="_xlnm.Print_Titles" localSheetId="3">'Personen'!$1:$1</definedName>
    <definedName name="_xlnm._FilterDatabase" localSheetId="4" hidden="1">'Zeiten'!$A$1:$M$501</definedName>
    <definedName name="_xlnm.Print_Titles" localSheetId="4">'Zeiten'!$1:$1</definedName>
    <definedName name="_xlnm.Print_Titles" localSheetId="5">'Auswertung'!$1:$1</definedName>
    <definedName name="_xlnm.Print_Area" localSheetId="6">'Grenzen'!$A$1:$F$23</definedName>
  </definedNames>
  <calcPr calcId="124519" fullCalcOnLoad="1"/>
</workbook>
</file>

<file path=xl/styles.xml><?xml version="1.0" encoding="utf-8"?>
<styleSheet xmlns="http://schemas.openxmlformats.org/spreadsheetml/2006/main">
  <numFmts count="4">
    <numFmt numFmtId="164" formatCode="#,##0.0"/>
    <numFmt numFmtId="165" formatCode="yyyy-mm-dd"/>
    <numFmt numFmtId="166" formatCode="DD.MM.YYYY"/>
    <numFmt numFmtId="167" formatCode="HH:MM"/>
  </numFmts>
  <fonts count="8">
    <font>
      <name val="Calibri"/>
      <family val="2"/>
      <color theme="1"/>
      <sz val="11"/>
      <scheme val="minor"/>
    </font>
    <font>
      <name val="Arial"/>
      <b val="1"/>
      <color rgb="002F4B3F"/>
      <sz val="16"/>
    </font>
    <font>
      <name val="Arial"/>
      <color rgb="006B6B66"/>
      <sz val="9"/>
    </font>
    <font>
      <name val="Arial"/>
      <b val="1"/>
      <sz val="10"/>
    </font>
    <font>
      <name val="Arial"/>
      <sz val="10"/>
    </font>
    <font>
      <name val="Arial"/>
      <i val="1"/>
      <color rgb="008A8A85"/>
      <sz val="10"/>
    </font>
    <font>
      <name val="Arial"/>
      <b val="1"/>
      <color rgb="00FFFFFF"/>
      <sz val="10"/>
    </font>
    <font>
      <name val="Arial"/>
      <b val="1"/>
      <color rgb="003F5A28"/>
      <sz val="10"/>
    </font>
  </fonts>
  <fills count="6">
    <fill>
      <patternFill/>
    </fill>
    <fill>
      <patternFill patternType="gray125"/>
    </fill>
    <fill>
      <patternFill patternType="solid">
        <fgColor rgb="00FFF3C4"/>
      </patternFill>
    </fill>
    <fill>
      <patternFill patternType="solid">
        <fgColor rgb="00F2F2F0"/>
      </patternFill>
    </fill>
    <fill>
      <patternFill patternType="solid">
        <fgColor rgb="002F4B3F"/>
      </patternFill>
    </fill>
    <fill>
      <patternFill patternType="solid">
        <fgColor rgb="00ECEFDD"/>
      </patternFill>
    </fill>
  </fills>
  <borders count="2">
    <border>
      <left/>
      <right/>
      <top/>
      <bottom/>
      <diagonal/>
    </border>
    <border>
      <left style="thin">
        <color rgb="00D9D6CE"/>
      </left>
      <right style="thin">
        <color rgb="00D9D6CE"/>
      </right>
      <top style="thin">
        <color rgb="00D9D6CE"/>
      </top>
      <bottom style="thin">
        <color rgb="00D9D6CE"/>
      </bottom>
    </border>
  </borders>
  <cellStyleXfs count="1">
    <xf numFmtId="0" fontId="0" fillId="0" borderId="0"/>
  </cellStyleXfs>
  <cellXfs count="39">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4" fillId="2" borderId="0" applyAlignment="1" pivotButton="0" quotePrefix="0" xfId="0">
      <alignment vertical="top" wrapText="1"/>
    </xf>
    <xf numFmtId="0" fontId="5" fillId="3" borderId="0" applyAlignment="1" pivotButton="0" quotePrefix="0" xfId="0">
      <alignment vertical="top" wrapText="1"/>
    </xf>
    <xf numFmtId="0" fontId="4" fillId="2" borderId="1" applyAlignment="1" pivotButton="0" quotePrefix="0" xfId="0">
      <alignment vertical="top" wrapText="1"/>
    </xf>
    <xf numFmtId="0" fontId="6" fillId="4" borderId="0" pivotButton="0" quotePrefix="0" xfId="0"/>
    <xf numFmtId="0" fontId="3" fillId="0" borderId="1" pivotButton="0" quotePrefix="0" xfId="0"/>
    <xf numFmtId="0" fontId="4" fillId="0" borderId="1" pivotButton="0" quotePrefix="0" xfId="0"/>
    <xf numFmtId="0" fontId="4" fillId="0" borderId="1" applyAlignment="1" pivotButton="0" quotePrefix="0" xfId="0">
      <alignment vertical="top" wrapText="1"/>
    </xf>
    <xf numFmtId="0" fontId="1" fillId="0" borderId="0" pivotButton="0" quotePrefix="0" xfId="0"/>
    <xf numFmtId="0" fontId="2" fillId="0" borderId="0" pivotButton="0" quotePrefix="0" xfId="0"/>
    <xf numFmtId="0" fontId="3" fillId="0" borderId="0" pivotButton="0" quotePrefix="0" xfId="0"/>
    <xf numFmtId="1" fontId="0" fillId="2" borderId="1" pivotButton="0" quotePrefix="0" xfId="0"/>
    <xf numFmtId="4" fontId="0" fillId="2" borderId="1" pivotButton="0" quotePrefix="0" xfId="0"/>
    <xf numFmtId="3" fontId="0" fillId="2" borderId="1" pivotButton="0" quotePrefix="0" xfId="0"/>
    <xf numFmtId="0" fontId="6" fillId="4" borderId="0" applyAlignment="1" pivotButton="0" quotePrefix="0" xfId="0">
      <alignment vertical="center" wrapText="1"/>
    </xf>
    <xf numFmtId="0" fontId="5" fillId="3" borderId="1" pivotButton="0" quotePrefix="0" xfId="0"/>
    <xf numFmtId="4" fontId="5" fillId="3" borderId="1" pivotButton="0" quotePrefix="0" xfId="0"/>
    <xf numFmtId="164" fontId="5" fillId="3" borderId="1" pivotButton="0" quotePrefix="0" xfId="0"/>
    <xf numFmtId="0" fontId="0" fillId="0" borderId="1" pivotButton="0" quotePrefix="0" xfId="0"/>
    <xf numFmtId="4" fontId="0" fillId="0" borderId="1" pivotButton="0" quotePrefix="0" xfId="0"/>
    <xf numFmtId="164" fontId="0" fillId="0" borderId="1" pivotButton="0" quotePrefix="0" xfId="0"/>
    <xf numFmtId="166" fontId="5" fillId="3" borderId="1" pivotButton="0" quotePrefix="0" xfId="0"/>
    <xf numFmtId="167" fontId="5" fillId="3" borderId="1" pivotButton="0" quotePrefix="0" xfId="0"/>
    <xf numFmtId="3" fontId="5" fillId="3" borderId="1" pivotButton="0" quotePrefix="0" xfId="0"/>
    <xf numFmtId="4" fontId="4" fillId="0" borderId="1" pivotButton="0" quotePrefix="0" xfId="0"/>
    <xf numFmtId="166" fontId="0" fillId="0" borderId="1" pivotButton="0" quotePrefix="0" xfId="0"/>
    <xf numFmtId="167" fontId="0" fillId="0" borderId="1" pivotButton="0" quotePrefix="0" xfId="0"/>
    <xf numFmtId="3" fontId="0" fillId="0" borderId="1" pivotButton="0" quotePrefix="0" xfId="0"/>
    <xf numFmtId="3" fontId="4" fillId="0" borderId="1" pivotButton="0" quotePrefix="0" xfId="0"/>
    <xf numFmtId="4" fontId="3" fillId="0" borderId="0" pivotButton="0" quotePrefix="0" xfId="0"/>
    <xf numFmtId="3" fontId="3" fillId="0" borderId="0" pivotButton="0" quotePrefix="0" xfId="0"/>
    <xf numFmtId="0" fontId="0" fillId="5" borderId="0" pivotButton="0" quotePrefix="0" xfId="0"/>
    <xf numFmtId="0" fontId="4" fillId="5" borderId="0" applyAlignment="1" pivotButton="0" quotePrefix="0" xfId="0">
      <alignment vertical="top" wrapText="1"/>
    </xf>
    <xf numFmtId="0" fontId="7" fillId="5" borderId="0" pivotButton="0" quotePrefix="0" xfId="0"/>
    <xf numFmtId="0" fontId="2"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Hofbuch</author>
  </authors>
  <commentList>
    <comment ref="D1" authorId="0" shapeId="0">
      <text>
        <t>Ehegatte, eingetragene Lebenspartner, Kinder und Eltern des Arbeitgebers sind nach der MiLoDokV von § 17 MiLoG befreit. Befreit ist auch, wer über 4.461 € brutto im Monat verdient oder über 2.974 €, nachgewiesen für die letzten zwölf Monate.</t>
      </text>
    </comment>
  </commentList>
</comments>
</file>

<file path=xl/comments/comment2.xml><?xml version="1.0" encoding="utf-8"?>
<comments xmlns="http://schemas.openxmlformats.org/spreadsheetml/2006/main">
  <authors>
    <author>Hofbuch</author>
  </authors>
  <commentList>
    <comment ref="H1" authorId="0" shapeId="0">
      <text>
        <t>Nur „erfasst“ zählt. Falsche Zeilen storniert man, statt sie zu löschen — so bleibt die Korrektur nachvollziehbar. So macht es auch das Hofbuch.</t>
      </text>
    </comment>
    <comment ref="J1" authorId="0" shapeId="0">
      <text>
        <t>Reihenfolge: Frist, Höchstarbeitszeit, Pause, Mindestlohn. Je Zeile erscheint ein Problem.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 Type="http://schemas.openxmlformats.org/officeDocument/2006/relationships/image" Target="/xl/media/image4.png" Id="rId2"/></Relationships>
</file>

<file path=xl/drawings/drawing1.xml><?xml version="1.0" encoding="utf-8"?>
<wsDr xmlns="http://schemas.openxmlformats.org/drawingml/2006/spreadsheetDrawing">
  <oneCellAnchor>
    <from>
      <col>4</col>
      <colOff>0</colOff>
      <row>1</row>
      <rowOff>0</rowOff>
    </from>
    <ext cx="1333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16</row>
      <rowOff>0</rowOff>
    </from>
    <ext cx="1333500" cy="3333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col>
      <colOff>0</colOff>
      <row>12</row>
      <rowOff>0</rowOff>
    </from>
    <ext cx="1428750" cy="361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4</col>
      <colOff>0</colOff>
      <row>12</row>
      <rowOff>0</rowOff>
    </from>
    <ext cx="990600" cy="9906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_rels/sheet4.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5.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7.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outlinePr summaryBelow="1" summaryRight="1"/>
    <pageSetUpPr fitToPage="1"/>
  </sheetPr>
  <dimension ref="B2:F38"/>
  <sheetViews>
    <sheetView showGridLines="0" workbookViewId="0">
      <selection activeCell="A1" sqref="A1"/>
    </sheetView>
  </sheetViews>
  <sheetFormatPr baseColWidth="8" defaultRowHeight="15"/>
  <cols>
    <col width="3" customWidth="1" min="1" max="1"/>
    <col width="30" customWidth="1" min="2" max="2"/>
    <col width="40" customWidth="1" min="3" max="3"/>
    <col width="20" customWidth="1" min="4" max="4"/>
    <col width="18" customWidth="1" min="5" max="5"/>
    <col width="12" customWidth="1" min="6" max="6"/>
  </cols>
  <sheetData>
    <row r="2">
      <c r="B2" s="1" t="inlineStr">
        <is>
          <t>Arbeitszeitnachweis</t>
        </is>
      </c>
    </row>
    <row r="3">
      <c r="B3" s="2" t="inlineStr">
        <is>
          <t>Version 1.0 · Stand 23.08.2026 · hofbuch.de/vorlagen</t>
        </is>
      </c>
    </row>
    <row r="5">
      <c r="B5" s="3" t="inlineStr">
        <is>
          <t>Wofür diese Datei ist</t>
        </is>
      </c>
    </row>
    <row r="6">
      <c r="B6" s="4" t="inlineStr">
        <is>
          <t>Beginn, Ende und Dauer der täglichen Arbeitszeit je Person. Die Datei rechnet die Dauer, den Lohn und meldet, wenn eine Aufzeichnung zu spät kommt, der Tag zu lang war, die Pause zu kurz oder der Stundenlohn unter dem Mindestlohn liegt.</t>
        </is>
      </c>
    </row>
    <row r="7"/>
    <row r="8"/>
    <row r="10">
      <c r="B10" s="3" t="inlineStr">
        <is>
          <t>Rechtsgrundlagen und Fristen</t>
        </is>
      </c>
    </row>
    <row r="11">
      <c r="B11" s="4" t="inlineStr">
        <is>
          <t>§ 17 Abs. 1 MiLoG</t>
        </is>
      </c>
      <c r="C11" s="2" t="inlineStr">
        <is>
          <t>Beginn, Ende und Dauer — für geringfügig und kurzfristig Beschäftigte</t>
        </is>
      </c>
    </row>
    <row r="12">
      <c r="B12" s="4" t="inlineStr">
        <is>
          <t>§ 2a SchwarzArbG</t>
        </is>
      </c>
      <c r="C12" s="2" t="inlineStr">
        <is>
          <t>die Branchenliste nennt die Forstwirtschaft, nicht die Landwirtschaft</t>
        </is>
      </c>
    </row>
    <row r="13">
      <c r="B13" s="4" t="inlineStr">
        <is>
          <t>§ 3 Abs. 2 Nr. 1 ArbSchG</t>
        </is>
      </c>
      <c r="C13" s="2" t="inlineStr">
        <is>
          <t>Arbeitszeit erfassen — BAG, Beschluss vom 13.09.2022, 1 ABR 22/21</t>
        </is>
      </c>
    </row>
    <row r="14">
      <c r="B14" s="4" t="inlineStr">
        <is>
          <t>Frist</t>
        </is>
      </c>
      <c r="C14" s="2" t="inlineStr">
        <is>
          <t>spätestens am siebten Kalendertag nach der Arbeitsleistung</t>
        </is>
      </c>
    </row>
    <row r="15">
      <c r="B15" s="4" t="inlineStr">
        <is>
          <t>Aufbewahrung</t>
        </is>
      </c>
      <c r="C15" s="2" t="inlineStr">
        <is>
          <t>mindestens zwei Jahre, Vorlage bei der Zollkontrolle</t>
        </is>
      </c>
    </row>
    <row r="17">
      <c r="B17" s="3" t="inlineStr">
        <is>
          <t>So füllst du sie aus</t>
        </is>
      </c>
    </row>
    <row r="18">
      <c r="B18" s="4" t="inlineStr">
        <is>
          <t>1. Blatt „Vorgaben“: Jahr prüfen. Mindestlohn und Grenzwerte stehen dort und sind änderbar.</t>
        </is>
      </c>
    </row>
    <row r="19">
      <c r="B19" s="4" t="inlineStr">
        <is>
          <t>2. Blatt „Personen“: Name, Beschäftigungsart, Stundenlohn. Die Spalte „Aufzeichnung“ sagt, was gilt.</t>
        </is>
      </c>
    </row>
    <row r="20">
      <c r="B20" s="4" t="inlineStr">
        <is>
          <t>3. Blatt „Zeiten“: je Tag und Person eine Zeile — Beginn, Ende, Pause. Die Dauer rechnet sich.</t>
        </is>
      </c>
    </row>
    <row r="21">
      <c r="B21" s="4" t="inlineStr">
        <is>
          <t>4. Blatt „Auswertung“: Stunden und Lohn je Person und Monat.</t>
        </is>
      </c>
    </row>
    <row r="23">
      <c r="B23" s="3" t="inlineStr">
        <is>
          <t>Zellen-Legende</t>
        </is>
      </c>
    </row>
    <row r="24">
      <c r="B24" s="5" t="inlineStr">
        <is>
          <t>Gelb</t>
        </is>
      </c>
      <c r="C24" s="4" t="inlineStr">
        <is>
          <t>ausfüllen</t>
        </is>
      </c>
    </row>
    <row r="25">
      <c r="B25" s="6" t="inlineStr">
        <is>
          <t>Grau/kursiv</t>
        </is>
      </c>
      <c r="C25" s="4" t="inlineStr">
        <is>
          <t>Beispielzeile — überschreiben oder löschen</t>
        </is>
      </c>
    </row>
    <row r="26">
      <c r="B26" s="4" t="inlineStr">
        <is>
          <t>Weiß</t>
        </is>
      </c>
      <c r="C26" s="4" t="inlineStr">
        <is>
          <t>rechnet sich selbst — bitte nicht überschreiben</t>
        </is>
      </c>
    </row>
    <row r="28">
      <c r="B28" s="3" t="inlineStr">
        <is>
          <t>Betriebsangaben</t>
        </is>
      </c>
    </row>
    <row r="29">
      <c r="B29" s="4" t="inlineStr">
        <is>
          <t>Betrieb</t>
        </is>
      </c>
      <c r="C29" s="7" t="inlineStr"/>
    </row>
    <row r="30">
      <c r="B30" s="4" t="inlineStr">
        <is>
          <t>Jahr</t>
        </is>
      </c>
      <c r="C30" s="7" t="inlineStr"/>
    </row>
    <row r="31">
      <c r="B31" s="4" t="inlineStr">
        <is>
          <t>Verantwortlich</t>
        </is>
      </c>
      <c r="C31" s="7" t="inlineStr"/>
    </row>
    <row r="32">
      <c r="B32" s="4" t="inlineStr">
        <is>
          <t>Aufbewahren bis</t>
        </is>
      </c>
      <c r="C32" s="7" t="inlineStr"/>
    </row>
    <row r="34">
      <c r="B34" s="2" t="inlineStr">
        <is>
          <t>Keine Rechtsberatung. Prüfe die für deinen Betrieb und dein Bundesland geltenden Vorgaben; Landesrecht, Auflagen und Verbandsrichtlinien können mehr verlangen.</t>
        </is>
      </c>
    </row>
    <row r="35"/>
    <row r="37">
      <c r="B37" s="2" t="inlineStr">
        <is>
          <t>Quellen: § 17 MiLoG · MiLoDokV · § 2a SchwarzArbG · BAG 13.09.2022 – 1 ABR 22/21 · Zoll: Mindestarbeitsbedingungen · BMAS: Mindestlohn ab 1.1.2026 · Zeiterfassung im Hofbuch: Datenmodell übernommen</t>
        </is>
      </c>
    </row>
    <row r="38"/>
  </sheetData>
  <mergeCells count="7">
    <mergeCell ref="B21:F21"/>
    <mergeCell ref="B20:F20"/>
    <mergeCell ref="B34:F35"/>
    <mergeCell ref="B19:F19"/>
    <mergeCell ref="B37:F38"/>
    <mergeCell ref="B6:F8"/>
    <mergeCell ref="B18:F18"/>
  </mergeCells>
  <pageMargins left="0.75" right="0.75" top="1" bottom="1"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C12"/>
  <sheetViews>
    <sheetView showGridLines="0" workbookViewId="0">
      <pane ySplit="1" topLeftCell="A2" activePane="bottomLeft" state="frozen"/>
      <selection pane="bottomLeft" activeCell="A1" sqref="A1"/>
    </sheetView>
  </sheetViews>
  <sheetFormatPr baseColWidth="8" defaultRowHeight="15"/>
  <cols>
    <col width="22" customWidth="1" min="1" max="1"/>
    <col width="30" customWidth="1" min="2" max="2"/>
    <col width="78" customWidth="1" min="3" max="3"/>
  </cols>
  <sheetData>
    <row r="1">
      <c r="A1" s="8" t="inlineStr">
        <is>
          <t>Blatt</t>
        </is>
      </c>
      <c r="B1" s="8" t="inlineStr">
        <is>
          <t>Spalte</t>
        </is>
      </c>
      <c r="C1" s="8" t="inlineStr">
        <is>
          <t>Was gehört hinein</t>
        </is>
      </c>
    </row>
    <row r="2" ht="28" customHeight="1">
      <c r="A2" s="9" t="inlineStr">
        <is>
          <t>Vorgaben</t>
        </is>
      </c>
      <c r="B2" s="10" t="inlineStr">
        <is>
          <t>Jahr</t>
        </is>
      </c>
      <c r="C2" s="11" t="inlineStr">
        <is>
          <t>Bestimmt, welche zwölf Monate die Auswertung zählt.</t>
        </is>
      </c>
    </row>
    <row r="3" ht="28" customHeight="1">
      <c r="A3" s="9" t="inlineStr">
        <is>
          <t>Vorgaben</t>
        </is>
      </c>
      <c r="B3" s="10" t="inlineStr">
        <is>
          <t>Mindestlohn</t>
        </is>
      </c>
      <c r="C3" s="11" t="inlineStr">
        <is>
          <t>13,90 € ab 1. Januar 2026, 14,60 € ab 1. Januar 2027. Die Datei nimmt den Wert, der am Tag der Arbeit galt. Gilt bei euch ein Tarif, trag ihn hier ein.</t>
        </is>
      </c>
    </row>
    <row r="4" ht="28" customHeight="1">
      <c r="A4" s="9" t="inlineStr">
        <is>
          <t>Vorgaben</t>
        </is>
      </c>
      <c r="B4" s="10" t="inlineStr">
        <is>
          <t>Grenzwerte</t>
        </is>
      </c>
      <c r="C4" s="11" t="inlineStr">
        <is>
          <t>Höchstarbeitszeit, Pausen, Frist und Aufbewahrung. Änderbar, falls ein Tarifvertrag strenger ist.</t>
        </is>
      </c>
    </row>
    <row r="5" ht="28" customHeight="1">
      <c r="A5" s="9" t="inlineStr">
        <is>
          <t>Personen</t>
        </is>
      </c>
      <c r="B5" s="10" t="inlineStr">
        <is>
          <t>Beschäftigungsart</t>
        </is>
      </c>
      <c r="C5" s="11" t="inlineStr">
        <is>
          <t>Entscheidet, welche Aufzeichnungspflicht greift. Ehegatte, eingetragene Lebenspartner, Kinder und Eltern des Arbeitgebers sind von § 17 MiLoG befreit (MiLoDokV).</t>
        </is>
      </c>
    </row>
    <row r="6" ht="28" customHeight="1">
      <c r="A6" s="9" t="inlineStr">
        <is>
          <t>Personen</t>
        </is>
      </c>
      <c r="B6" s="10" t="inlineStr">
        <is>
          <t>Stundenlohn</t>
        </is>
      </c>
      <c r="C6" s="11" t="inlineStr">
        <is>
          <t>Bruttolohn je Stunde. Ohne ihn rechnet die Datei keinen Lohn und prüft keinen Mindestlohn.</t>
        </is>
      </c>
    </row>
    <row r="7" ht="28" customHeight="1">
      <c r="A7" s="9" t="inlineStr">
        <is>
          <t>Zeiten</t>
        </is>
      </c>
      <c r="B7" s="10" t="inlineStr">
        <is>
          <t>Beginn und Ende</t>
        </is>
      </c>
      <c r="C7" s="11" t="inlineStr">
        <is>
          <t>Uhrzeit, nicht Dauer. Geht die Schicht über Mitternacht, rechnet die Datei richtig.</t>
        </is>
      </c>
    </row>
    <row r="8" ht="28" customHeight="1">
      <c r="A8" s="9" t="inlineStr">
        <is>
          <t>Zeiten</t>
        </is>
      </c>
      <c r="B8" s="10" t="inlineStr">
        <is>
          <t>Pause</t>
        </is>
      </c>
      <c r="C8" s="11" t="inlineStr">
        <is>
          <t>In Minuten. Sie zählt nicht als Arbeitszeit und wird von der Dauer abgezogen.</t>
        </is>
      </c>
    </row>
    <row r="9" ht="28" customHeight="1">
      <c r="A9" s="9" t="inlineStr">
        <is>
          <t>Zeiten</t>
        </is>
      </c>
      <c r="B9" s="10" t="inlineStr">
        <is>
          <t>Status</t>
        </is>
      </c>
      <c r="C9" s="11" t="inlineStr">
        <is>
          <t>Nur „erfasst“ zählt. Falsche Zeilen auf „storniert“ setzen statt löschen — so bleibt die Korrektur nachvollziehbar.</t>
        </is>
      </c>
    </row>
    <row r="10" ht="28" customHeight="1">
      <c r="A10" s="9" t="inlineStr">
        <is>
          <t>Zeiten</t>
        </is>
      </c>
      <c r="B10" s="10" t="inlineStr">
        <is>
          <t>Erfasst am</t>
        </is>
      </c>
      <c r="C10" s="11" t="inlineStr">
        <is>
          <t>Der Tag, an dem die Zeile geschrieben wurde. Daraus prüft die Datei die Sieben-Tage-Frist.</t>
        </is>
      </c>
    </row>
    <row r="11" ht="28" customHeight="1">
      <c r="A11" s="9" t="inlineStr">
        <is>
          <t>Zeiten</t>
        </is>
      </c>
      <c r="B11" s="10" t="inlineStr">
        <is>
          <t>Prüfung</t>
        </is>
      </c>
      <c r="C11" s="11" t="inlineStr">
        <is>
          <t>Nennt je Zeile ein Problem — in dieser Reihenfolge: Frist, Höchstarbeitszeit, Pause, Mindestlohn. Sind es mehrere, siehst du das nächste, wenn das erste behoben ist.</t>
        </is>
      </c>
    </row>
    <row r="12" ht="28" customHeight="1">
      <c r="A12" s="9" t="inlineStr">
        <is>
          <t>Auswertung</t>
        </is>
      </c>
      <c r="B12" s="10" t="inlineStr">
        <is>
          <t>Meldungen</t>
        </is>
      </c>
      <c r="C12" s="11" t="inlineStr">
        <is>
          <t>Zahl der Zeilen dieser Person mit einem Eintrag in „Prüfung“.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B2:C15"/>
  <sheetViews>
    <sheetView showGridLines="0" workbookViewId="0">
      <selection activeCell="A1" sqref="A1"/>
    </sheetView>
  </sheetViews>
  <sheetFormatPr baseColWidth="8" defaultRowHeight="15"/>
  <cols>
    <col width="3" customWidth="1" min="1" max="1"/>
    <col width="44" customWidth="1" min="2" max="2"/>
    <col width="16" customWidth="1" min="3" max="3"/>
  </cols>
  <sheetData>
    <row r="2">
      <c r="B2" s="12" t="inlineStr">
        <is>
          <t>Vorgaben</t>
        </is>
      </c>
    </row>
    <row r="3">
      <c r="B3" s="13" t="inlineStr">
        <is>
          <t>Gesetzliche Werte, Stand August 2026. Gilt bei euch ein Tarifvertrag, ändere sie.</t>
        </is>
      </c>
    </row>
    <row r="4">
      <c r="B4" s="14" t="inlineStr">
        <is>
          <t>Jahr</t>
        </is>
      </c>
      <c r="C4" s="15" t="n">
        <v>2026</v>
      </c>
    </row>
    <row r="5">
      <c r="B5" s="14" t="inlineStr">
        <is>
          <t>Mindestlohn ab 01.01.2026 (€/h)</t>
        </is>
      </c>
      <c r="C5" s="16" t="n">
        <v>13.9</v>
      </c>
    </row>
    <row r="6">
      <c r="B6" s="14" t="inlineStr">
        <is>
          <t>Mindestlohn ab 01.01.2027 (€/h)</t>
        </is>
      </c>
      <c r="C6" s="16" t="n">
        <v>14.6</v>
      </c>
    </row>
    <row r="7">
      <c r="B7" s="14" t="inlineStr">
        <is>
          <t>Höchste werktägliche Arbeitszeit (h)</t>
        </is>
      </c>
      <c r="C7" s="17" t="n">
        <v>10</v>
      </c>
    </row>
    <row r="8">
      <c r="B8" s="14" t="inlineStr">
        <is>
          <t>Ruhezeit zwischen zwei Arbeitstagen (h)</t>
        </is>
      </c>
      <c r="C8" s="17" t="n">
        <v>11</v>
      </c>
    </row>
    <row r="9">
      <c r="B9" s="14" t="inlineStr">
        <is>
          <t>Pause ab mehr als 6 h Arbeitszeit (min)</t>
        </is>
      </c>
      <c r="C9" s="17" t="n">
        <v>30</v>
      </c>
    </row>
    <row r="10">
      <c r="B10" s="14" t="inlineStr">
        <is>
          <t>Pause ab mehr als 9 h Arbeitszeit (min)</t>
        </is>
      </c>
      <c r="C10" s="17" t="n">
        <v>45</v>
      </c>
    </row>
    <row r="11">
      <c r="B11" s="14" t="inlineStr">
        <is>
          <t>Frist für die Aufzeichnung (Tage)</t>
        </is>
      </c>
      <c r="C11" s="17" t="n">
        <v>7</v>
      </c>
    </row>
    <row r="12">
      <c r="B12" s="14" t="inlineStr">
        <is>
          <t>Aufbewahrung (Jahre)</t>
        </is>
      </c>
      <c r="C12" s="17" t="n">
        <v>2</v>
      </c>
    </row>
    <row r="14">
      <c r="B14" s="13" t="inlineStr">
        <is>
          <t>Die Ruhezeit steht hier als Erinnerung — die Datei prüft sie nicht. Dafür müsste sie über Tage und Zeilen hinweg rechnen.</t>
        </is>
      </c>
    </row>
    <row r="15"/>
  </sheetData>
  <mergeCells count="1">
    <mergeCell ref="B14:C15"/>
  </mergeCell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H4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24" customWidth="1" min="4" max="4"/>
    <col width="16" customWidth="1" min="5" max="5"/>
    <col width="14" customWidth="1" min="6" max="6"/>
    <col width="44" customWidth="1" min="7" max="7"/>
    <col width="26" customWidth="1" min="8" max="8"/>
  </cols>
  <sheetData>
    <row r="1" ht="34" customHeight="1">
      <c r="A1" s="18" t="inlineStr">
        <is>
          <t>Nr.</t>
        </is>
      </c>
      <c r="B1" s="18" t="inlineStr">
        <is>
          <t>Name</t>
        </is>
      </c>
      <c r="C1" s="18" t="inlineStr">
        <is>
          <t>Rolle</t>
        </is>
      </c>
      <c r="D1" s="18" t="inlineStr">
        <is>
          <t>Beschäftigungsart</t>
        </is>
      </c>
      <c r="E1" s="18" t="inlineStr">
        <is>
          <t>Stundenlohn (€/h)</t>
        </is>
      </c>
      <c r="F1" s="18" t="inlineStr">
        <is>
          <t>Wochenstunden</t>
        </is>
      </c>
      <c r="G1" s="18" t="inlineStr">
        <is>
          <t>Aufzeichnung</t>
        </is>
      </c>
      <c r="H1" s="18" t="inlineStr">
        <is>
          <t>Bemerkung</t>
        </is>
      </c>
    </row>
    <row r="2">
      <c r="A2" s="19" t="n">
        <v>1</v>
      </c>
      <c r="B2" s="19" t="inlineStr">
        <is>
          <t>— Name —</t>
        </is>
      </c>
      <c r="C2" s="19" t="inlineStr">
        <is>
          <t>Erntehilfe</t>
        </is>
      </c>
      <c r="D2" s="19" t="inlineStr">
        <is>
          <t>kurzfristig (Saison)</t>
        </is>
      </c>
      <c r="E2" s="20" t="n">
        <v>13.9</v>
      </c>
      <c r="F2" s="21" t="n">
        <v>40</v>
      </c>
      <c r="G2" s="10">
        <f>IF($B2="","",IF($D2="Ehegatte / Kind / Elternteil","§ 17 MiLoG entfällt — Zeit trotzdem erfassen (§ 3 ArbSchG)",IF(OR($D2="Minijob (geringfügig)",$D2="kurzfristig (Saison)"),"§ 17 MiLoG: Beginn, Ende, Dauer","Zeit erfassen (§ 3 ArbSchG)")))</f>
        <v/>
      </c>
      <c r="H2" s="19" t="inlineStr"/>
    </row>
    <row r="3">
      <c r="A3" s="22" t="n"/>
      <c r="B3" s="22" t="n"/>
      <c r="C3" s="22" t="n"/>
      <c r="D3" s="22" t="n"/>
      <c r="E3" s="23" t="n"/>
      <c r="F3" s="24" t="n"/>
      <c r="G3" s="10">
        <f>IF($B3="","",IF($D3="Ehegatte / Kind / Elternteil","§ 17 MiLoG entfällt — Zeit trotzdem erfassen (§ 3 ArbSchG)",IF(OR($D3="Minijob (geringfügig)",$D3="kurzfristig (Saison)"),"§ 17 MiLoG: Beginn, Ende, Dauer","Zeit erfassen (§ 3 ArbSchG)")))</f>
        <v/>
      </c>
      <c r="H3" s="22" t="n"/>
    </row>
    <row r="4">
      <c r="A4" s="22" t="n"/>
      <c r="B4" s="22" t="n"/>
      <c r="C4" s="22" t="n"/>
      <c r="D4" s="22" t="n"/>
      <c r="E4" s="23" t="n"/>
      <c r="F4" s="24" t="n"/>
      <c r="G4" s="10">
        <f>IF($B4="","",IF($D4="Ehegatte / Kind / Elternteil","§ 17 MiLoG entfällt — Zeit trotzdem erfassen (§ 3 ArbSchG)",IF(OR($D4="Minijob (geringfügig)",$D4="kurzfristig (Saison)"),"§ 17 MiLoG: Beginn, Ende, Dauer","Zeit erfassen (§ 3 ArbSchG)")))</f>
        <v/>
      </c>
      <c r="H4" s="22" t="n"/>
    </row>
    <row r="5">
      <c r="A5" s="22" t="n"/>
      <c r="B5" s="22" t="n"/>
      <c r="C5" s="22" t="n"/>
      <c r="D5" s="22" t="n"/>
      <c r="E5" s="23" t="n"/>
      <c r="F5" s="24" t="n"/>
      <c r="G5" s="10">
        <f>IF($B5="","",IF($D5="Ehegatte / Kind / Elternteil","§ 17 MiLoG entfällt — Zeit trotzdem erfassen (§ 3 ArbSchG)",IF(OR($D5="Minijob (geringfügig)",$D5="kurzfristig (Saison)"),"§ 17 MiLoG: Beginn, Ende, Dauer","Zeit erfassen (§ 3 ArbSchG)")))</f>
        <v/>
      </c>
      <c r="H5" s="22" t="n"/>
    </row>
    <row r="6">
      <c r="A6" s="22" t="n"/>
      <c r="B6" s="22" t="n"/>
      <c r="C6" s="22" t="n"/>
      <c r="D6" s="22" t="n"/>
      <c r="E6" s="23" t="n"/>
      <c r="F6" s="24" t="n"/>
      <c r="G6" s="10">
        <f>IF($B6="","",IF($D6="Ehegatte / Kind / Elternteil","§ 17 MiLoG entfällt — Zeit trotzdem erfassen (§ 3 ArbSchG)",IF(OR($D6="Minijob (geringfügig)",$D6="kurzfristig (Saison)"),"§ 17 MiLoG: Beginn, Ende, Dauer","Zeit erfassen (§ 3 ArbSchG)")))</f>
        <v/>
      </c>
      <c r="H6" s="22" t="n"/>
    </row>
    <row r="7">
      <c r="A7" s="22" t="n"/>
      <c r="B7" s="22" t="n"/>
      <c r="C7" s="22" t="n"/>
      <c r="D7" s="22" t="n"/>
      <c r="E7" s="23" t="n"/>
      <c r="F7" s="24" t="n"/>
      <c r="G7" s="10">
        <f>IF($B7="","",IF($D7="Ehegatte / Kind / Elternteil","§ 17 MiLoG entfällt — Zeit trotzdem erfassen (§ 3 ArbSchG)",IF(OR($D7="Minijob (geringfügig)",$D7="kurzfristig (Saison)"),"§ 17 MiLoG: Beginn, Ende, Dauer","Zeit erfassen (§ 3 ArbSchG)")))</f>
        <v/>
      </c>
      <c r="H7" s="22" t="n"/>
    </row>
    <row r="8">
      <c r="A8" s="22" t="n"/>
      <c r="B8" s="22" t="n"/>
      <c r="C8" s="22" t="n"/>
      <c r="D8" s="22" t="n"/>
      <c r="E8" s="23" t="n"/>
      <c r="F8" s="24" t="n"/>
      <c r="G8" s="10">
        <f>IF($B8="","",IF($D8="Ehegatte / Kind / Elternteil","§ 17 MiLoG entfällt — Zeit trotzdem erfassen (§ 3 ArbSchG)",IF(OR($D8="Minijob (geringfügig)",$D8="kurzfristig (Saison)"),"§ 17 MiLoG: Beginn, Ende, Dauer","Zeit erfassen (§ 3 ArbSchG)")))</f>
        <v/>
      </c>
      <c r="H8" s="22" t="n"/>
    </row>
    <row r="9">
      <c r="A9" s="22" t="n"/>
      <c r="B9" s="22" t="n"/>
      <c r="C9" s="22" t="n"/>
      <c r="D9" s="22" t="n"/>
      <c r="E9" s="23" t="n"/>
      <c r="F9" s="24" t="n"/>
      <c r="G9" s="10">
        <f>IF($B9="","",IF($D9="Ehegatte / Kind / Elternteil","§ 17 MiLoG entfällt — Zeit trotzdem erfassen (§ 3 ArbSchG)",IF(OR($D9="Minijob (geringfügig)",$D9="kurzfristig (Saison)"),"§ 17 MiLoG: Beginn, Ende, Dauer","Zeit erfassen (§ 3 ArbSchG)")))</f>
        <v/>
      </c>
      <c r="H9" s="22" t="n"/>
    </row>
    <row r="10">
      <c r="A10" s="22" t="n"/>
      <c r="B10" s="22" t="n"/>
      <c r="C10" s="22" t="n"/>
      <c r="D10" s="22" t="n"/>
      <c r="E10" s="23" t="n"/>
      <c r="F10" s="24" t="n"/>
      <c r="G10" s="10">
        <f>IF($B10="","",IF($D10="Ehegatte / Kind / Elternteil","§ 17 MiLoG entfällt — Zeit trotzdem erfassen (§ 3 ArbSchG)",IF(OR($D10="Minijob (geringfügig)",$D10="kurzfristig (Saison)"),"§ 17 MiLoG: Beginn, Ende, Dauer","Zeit erfassen (§ 3 ArbSchG)")))</f>
        <v/>
      </c>
      <c r="H10" s="22" t="n"/>
    </row>
    <row r="11">
      <c r="A11" s="22" t="n"/>
      <c r="B11" s="22" t="n"/>
      <c r="C11" s="22" t="n"/>
      <c r="D11" s="22" t="n"/>
      <c r="E11" s="23" t="n"/>
      <c r="F11" s="24" t="n"/>
      <c r="G11" s="10">
        <f>IF($B11="","",IF($D11="Ehegatte / Kind / Elternteil","§ 17 MiLoG entfällt — Zeit trotzdem erfassen (§ 3 ArbSchG)",IF(OR($D11="Minijob (geringfügig)",$D11="kurzfristig (Saison)"),"§ 17 MiLoG: Beginn, Ende, Dauer","Zeit erfassen (§ 3 ArbSchG)")))</f>
        <v/>
      </c>
      <c r="H11" s="22" t="n"/>
    </row>
    <row r="12">
      <c r="A12" s="22" t="n"/>
      <c r="B12" s="22" t="n"/>
      <c r="C12" s="22" t="n"/>
      <c r="D12" s="22" t="n"/>
      <c r="E12" s="23" t="n"/>
      <c r="F12" s="24" t="n"/>
      <c r="G12" s="10">
        <f>IF($B12="","",IF($D12="Ehegatte / Kind / Elternteil","§ 17 MiLoG entfällt — Zeit trotzdem erfassen (§ 3 ArbSchG)",IF(OR($D12="Minijob (geringfügig)",$D12="kurzfristig (Saison)"),"§ 17 MiLoG: Beginn, Ende, Dauer","Zeit erfassen (§ 3 ArbSchG)")))</f>
        <v/>
      </c>
      <c r="H12" s="22" t="n"/>
    </row>
    <row r="13">
      <c r="A13" s="22" t="n"/>
      <c r="B13" s="22" t="n"/>
      <c r="C13" s="22" t="n"/>
      <c r="D13" s="22" t="n"/>
      <c r="E13" s="23" t="n"/>
      <c r="F13" s="24" t="n"/>
      <c r="G13" s="10">
        <f>IF($B13="","",IF($D13="Ehegatte / Kind / Elternteil","§ 17 MiLoG entfällt — Zeit trotzdem erfassen (§ 3 ArbSchG)",IF(OR($D13="Minijob (geringfügig)",$D13="kurzfristig (Saison)"),"§ 17 MiLoG: Beginn, Ende, Dauer","Zeit erfassen (§ 3 ArbSchG)")))</f>
        <v/>
      </c>
      <c r="H13" s="22" t="n"/>
    </row>
    <row r="14">
      <c r="A14" s="22" t="n"/>
      <c r="B14" s="22" t="n"/>
      <c r="C14" s="22" t="n"/>
      <c r="D14" s="22" t="n"/>
      <c r="E14" s="23" t="n"/>
      <c r="F14" s="24" t="n"/>
      <c r="G14" s="10">
        <f>IF($B14="","",IF($D14="Ehegatte / Kind / Elternteil","§ 17 MiLoG entfällt — Zeit trotzdem erfassen (§ 3 ArbSchG)",IF(OR($D14="Minijob (geringfügig)",$D14="kurzfristig (Saison)"),"§ 17 MiLoG: Beginn, Ende, Dauer","Zeit erfassen (§ 3 ArbSchG)")))</f>
        <v/>
      </c>
      <c r="H14" s="22" t="n"/>
    </row>
    <row r="15">
      <c r="A15" s="22" t="n"/>
      <c r="B15" s="22" t="n"/>
      <c r="C15" s="22" t="n"/>
      <c r="D15" s="22" t="n"/>
      <c r="E15" s="23" t="n"/>
      <c r="F15" s="24" t="n"/>
      <c r="G15" s="10">
        <f>IF($B15="","",IF($D15="Ehegatte / Kind / Elternteil","§ 17 MiLoG entfällt — Zeit trotzdem erfassen (§ 3 ArbSchG)",IF(OR($D15="Minijob (geringfügig)",$D15="kurzfristig (Saison)"),"§ 17 MiLoG: Beginn, Ende, Dauer","Zeit erfassen (§ 3 ArbSchG)")))</f>
        <v/>
      </c>
      <c r="H15" s="22" t="n"/>
    </row>
    <row r="16">
      <c r="A16" s="22" t="n"/>
      <c r="B16" s="22" t="n"/>
      <c r="C16" s="22" t="n"/>
      <c r="D16" s="22" t="n"/>
      <c r="E16" s="23" t="n"/>
      <c r="F16" s="24" t="n"/>
      <c r="G16" s="10">
        <f>IF($B16="","",IF($D16="Ehegatte / Kind / Elternteil","§ 17 MiLoG entfällt — Zeit trotzdem erfassen (§ 3 ArbSchG)",IF(OR($D16="Minijob (geringfügig)",$D16="kurzfristig (Saison)"),"§ 17 MiLoG: Beginn, Ende, Dauer","Zeit erfassen (§ 3 ArbSchG)")))</f>
        <v/>
      </c>
      <c r="H16" s="22" t="n"/>
    </row>
    <row r="17">
      <c r="A17" s="22" t="n"/>
      <c r="B17" s="22" t="n"/>
      <c r="C17" s="22" t="n"/>
      <c r="D17" s="22" t="n"/>
      <c r="E17" s="23" t="n"/>
      <c r="F17" s="24" t="n"/>
      <c r="G17" s="10">
        <f>IF($B17="","",IF($D17="Ehegatte / Kind / Elternteil","§ 17 MiLoG entfällt — Zeit trotzdem erfassen (§ 3 ArbSchG)",IF(OR($D17="Minijob (geringfügig)",$D17="kurzfristig (Saison)"),"§ 17 MiLoG: Beginn, Ende, Dauer","Zeit erfassen (§ 3 ArbSchG)")))</f>
        <v/>
      </c>
      <c r="H17" s="22" t="n"/>
    </row>
    <row r="18">
      <c r="A18" s="22" t="n"/>
      <c r="B18" s="22" t="n"/>
      <c r="C18" s="22" t="n"/>
      <c r="D18" s="22" t="n"/>
      <c r="E18" s="23" t="n"/>
      <c r="F18" s="24" t="n"/>
      <c r="G18" s="10">
        <f>IF($B18="","",IF($D18="Ehegatte / Kind / Elternteil","§ 17 MiLoG entfällt — Zeit trotzdem erfassen (§ 3 ArbSchG)",IF(OR($D18="Minijob (geringfügig)",$D18="kurzfristig (Saison)"),"§ 17 MiLoG: Beginn, Ende, Dauer","Zeit erfassen (§ 3 ArbSchG)")))</f>
        <v/>
      </c>
      <c r="H18" s="22" t="n"/>
    </row>
    <row r="19">
      <c r="A19" s="22" t="n"/>
      <c r="B19" s="22" t="n"/>
      <c r="C19" s="22" t="n"/>
      <c r="D19" s="22" t="n"/>
      <c r="E19" s="23" t="n"/>
      <c r="F19" s="24" t="n"/>
      <c r="G19" s="10">
        <f>IF($B19="","",IF($D19="Ehegatte / Kind / Elternteil","§ 17 MiLoG entfällt — Zeit trotzdem erfassen (§ 3 ArbSchG)",IF(OR($D19="Minijob (geringfügig)",$D19="kurzfristig (Saison)"),"§ 17 MiLoG: Beginn, Ende, Dauer","Zeit erfassen (§ 3 ArbSchG)")))</f>
        <v/>
      </c>
      <c r="H19" s="22" t="n"/>
    </row>
    <row r="20">
      <c r="A20" s="22" t="n"/>
      <c r="B20" s="22" t="n"/>
      <c r="C20" s="22" t="n"/>
      <c r="D20" s="22" t="n"/>
      <c r="E20" s="23" t="n"/>
      <c r="F20" s="24" t="n"/>
      <c r="G20" s="10">
        <f>IF($B20="","",IF($D20="Ehegatte / Kind / Elternteil","§ 17 MiLoG entfällt — Zeit trotzdem erfassen (§ 3 ArbSchG)",IF(OR($D20="Minijob (geringfügig)",$D20="kurzfristig (Saison)"),"§ 17 MiLoG: Beginn, Ende, Dauer","Zeit erfassen (§ 3 ArbSchG)")))</f>
        <v/>
      </c>
      <c r="H20" s="22" t="n"/>
    </row>
    <row r="21">
      <c r="A21" s="22" t="n"/>
      <c r="B21" s="22" t="n"/>
      <c r="C21" s="22" t="n"/>
      <c r="D21" s="22" t="n"/>
      <c r="E21" s="23" t="n"/>
      <c r="F21" s="24" t="n"/>
      <c r="G21" s="10">
        <f>IF($B21="","",IF($D21="Ehegatte / Kind / Elternteil","§ 17 MiLoG entfällt — Zeit trotzdem erfassen (§ 3 ArbSchG)",IF(OR($D21="Minijob (geringfügig)",$D21="kurzfristig (Saison)"),"§ 17 MiLoG: Beginn, Ende, Dauer","Zeit erfassen (§ 3 ArbSchG)")))</f>
        <v/>
      </c>
      <c r="H21" s="22" t="n"/>
    </row>
    <row r="22">
      <c r="A22" s="22" t="n"/>
      <c r="B22" s="22" t="n"/>
      <c r="C22" s="22" t="n"/>
      <c r="D22" s="22" t="n"/>
      <c r="E22" s="23" t="n"/>
      <c r="F22" s="24" t="n"/>
      <c r="G22" s="10">
        <f>IF($B22="","",IF($D22="Ehegatte / Kind / Elternteil","§ 17 MiLoG entfällt — Zeit trotzdem erfassen (§ 3 ArbSchG)",IF(OR($D22="Minijob (geringfügig)",$D22="kurzfristig (Saison)"),"§ 17 MiLoG: Beginn, Ende, Dauer","Zeit erfassen (§ 3 ArbSchG)")))</f>
        <v/>
      </c>
      <c r="H22" s="22" t="n"/>
    </row>
    <row r="23">
      <c r="A23" s="22" t="n"/>
      <c r="B23" s="22" t="n"/>
      <c r="C23" s="22" t="n"/>
      <c r="D23" s="22" t="n"/>
      <c r="E23" s="23" t="n"/>
      <c r="F23" s="24" t="n"/>
      <c r="G23" s="10">
        <f>IF($B23="","",IF($D23="Ehegatte / Kind / Elternteil","§ 17 MiLoG entfällt — Zeit trotzdem erfassen (§ 3 ArbSchG)",IF(OR($D23="Minijob (geringfügig)",$D23="kurzfristig (Saison)"),"§ 17 MiLoG: Beginn, Ende, Dauer","Zeit erfassen (§ 3 ArbSchG)")))</f>
        <v/>
      </c>
      <c r="H23" s="22" t="n"/>
    </row>
    <row r="24">
      <c r="A24" s="22" t="n"/>
      <c r="B24" s="22" t="n"/>
      <c r="C24" s="22" t="n"/>
      <c r="D24" s="22" t="n"/>
      <c r="E24" s="23" t="n"/>
      <c r="F24" s="24" t="n"/>
      <c r="G24" s="10">
        <f>IF($B24="","",IF($D24="Ehegatte / Kind / Elternteil","§ 17 MiLoG entfällt — Zeit trotzdem erfassen (§ 3 ArbSchG)",IF(OR($D24="Minijob (geringfügig)",$D24="kurzfristig (Saison)"),"§ 17 MiLoG: Beginn, Ende, Dauer","Zeit erfassen (§ 3 ArbSchG)")))</f>
        <v/>
      </c>
      <c r="H24" s="22" t="n"/>
    </row>
    <row r="25">
      <c r="A25" s="22" t="n"/>
      <c r="B25" s="22" t="n"/>
      <c r="C25" s="22" t="n"/>
      <c r="D25" s="22" t="n"/>
      <c r="E25" s="23" t="n"/>
      <c r="F25" s="24" t="n"/>
      <c r="G25" s="10">
        <f>IF($B25="","",IF($D25="Ehegatte / Kind / Elternteil","§ 17 MiLoG entfällt — Zeit trotzdem erfassen (§ 3 ArbSchG)",IF(OR($D25="Minijob (geringfügig)",$D25="kurzfristig (Saison)"),"§ 17 MiLoG: Beginn, Ende, Dauer","Zeit erfassen (§ 3 ArbSchG)")))</f>
        <v/>
      </c>
      <c r="H25" s="22" t="n"/>
    </row>
    <row r="26">
      <c r="A26" s="22" t="n"/>
      <c r="B26" s="22" t="n"/>
      <c r="C26" s="22" t="n"/>
      <c r="D26" s="22" t="n"/>
      <c r="E26" s="23" t="n"/>
      <c r="F26" s="24" t="n"/>
      <c r="G26" s="10">
        <f>IF($B26="","",IF($D26="Ehegatte / Kind / Elternteil","§ 17 MiLoG entfällt — Zeit trotzdem erfassen (§ 3 ArbSchG)",IF(OR($D26="Minijob (geringfügig)",$D26="kurzfristig (Saison)"),"§ 17 MiLoG: Beginn, Ende, Dauer","Zeit erfassen (§ 3 ArbSchG)")))</f>
        <v/>
      </c>
      <c r="H26" s="22" t="n"/>
    </row>
    <row r="27">
      <c r="A27" s="22" t="n"/>
      <c r="B27" s="22" t="n"/>
      <c r="C27" s="22" t="n"/>
      <c r="D27" s="22" t="n"/>
      <c r="E27" s="23" t="n"/>
      <c r="F27" s="24" t="n"/>
      <c r="G27" s="10">
        <f>IF($B27="","",IF($D27="Ehegatte / Kind / Elternteil","§ 17 MiLoG entfällt — Zeit trotzdem erfassen (§ 3 ArbSchG)",IF(OR($D27="Minijob (geringfügig)",$D27="kurzfristig (Saison)"),"§ 17 MiLoG: Beginn, Ende, Dauer","Zeit erfassen (§ 3 ArbSchG)")))</f>
        <v/>
      </c>
      <c r="H27" s="22" t="n"/>
    </row>
    <row r="28">
      <c r="A28" s="22" t="n"/>
      <c r="B28" s="22" t="n"/>
      <c r="C28" s="22" t="n"/>
      <c r="D28" s="22" t="n"/>
      <c r="E28" s="23" t="n"/>
      <c r="F28" s="24" t="n"/>
      <c r="G28" s="10">
        <f>IF($B28="","",IF($D28="Ehegatte / Kind / Elternteil","§ 17 MiLoG entfällt — Zeit trotzdem erfassen (§ 3 ArbSchG)",IF(OR($D28="Minijob (geringfügig)",$D28="kurzfristig (Saison)"),"§ 17 MiLoG: Beginn, Ende, Dauer","Zeit erfassen (§ 3 ArbSchG)")))</f>
        <v/>
      </c>
      <c r="H28" s="22" t="n"/>
    </row>
    <row r="29">
      <c r="A29" s="22" t="n"/>
      <c r="B29" s="22" t="n"/>
      <c r="C29" s="22" t="n"/>
      <c r="D29" s="22" t="n"/>
      <c r="E29" s="23" t="n"/>
      <c r="F29" s="24" t="n"/>
      <c r="G29" s="10">
        <f>IF($B29="","",IF($D29="Ehegatte / Kind / Elternteil","§ 17 MiLoG entfällt — Zeit trotzdem erfassen (§ 3 ArbSchG)",IF(OR($D29="Minijob (geringfügig)",$D29="kurzfristig (Saison)"),"§ 17 MiLoG: Beginn, Ende, Dauer","Zeit erfassen (§ 3 ArbSchG)")))</f>
        <v/>
      </c>
      <c r="H29" s="22" t="n"/>
    </row>
    <row r="30">
      <c r="A30" s="22" t="n"/>
      <c r="B30" s="22" t="n"/>
      <c r="C30" s="22" t="n"/>
      <c r="D30" s="22" t="n"/>
      <c r="E30" s="23" t="n"/>
      <c r="F30" s="24" t="n"/>
      <c r="G30" s="10">
        <f>IF($B30="","",IF($D30="Ehegatte / Kind / Elternteil","§ 17 MiLoG entfällt — Zeit trotzdem erfassen (§ 3 ArbSchG)",IF(OR($D30="Minijob (geringfügig)",$D30="kurzfristig (Saison)"),"§ 17 MiLoG: Beginn, Ende, Dauer","Zeit erfassen (§ 3 ArbSchG)")))</f>
        <v/>
      </c>
      <c r="H30" s="22" t="n"/>
    </row>
    <row r="31">
      <c r="A31" s="22" t="n"/>
      <c r="B31" s="22" t="n"/>
      <c r="C31" s="22" t="n"/>
      <c r="D31" s="22" t="n"/>
      <c r="E31" s="23" t="n"/>
      <c r="F31" s="24" t="n"/>
      <c r="G31" s="10">
        <f>IF($B31="","",IF($D31="Ehegatte / Kind / Elternteil","§ 17 MiLoG entfällt — Zeit trotzdem erfassen (§ 3 ArbSchG)",IF(OR($D31="Minijob (geringfügig)",$D31="kurzfristig (Saison)"),"§ 17 MiLoG: Beginn, Ende, Dauer","Zeit erfassen (§ 3 ArbSchG)")))</f>
        <v/>
      </c>
      <c r="H31" s="22" t="n"/>
    </row>
    <row r="32">
      <c r="A32" s="22" t="n"/>
      <c r="B32" s="22" t="n"/>
      <c r="C32" s="22" t="n"/>
      <c r="D32" s="22" t="n"/>
      <c r="E32" s="23" t="n"/>
      <c r="F32" s="24" t="n"/>
      <c r="G32" s="10">
        <f>IF($B32="","",IF($D32="Ehegatte / Kind / Elternteil","§ 17 MiLoG entfällt — Zeit trotzdem erfassen (§ 3 ArbSchG)",IF(OR($D32="Minijob (geringfügig)",$D32="kurzfristig (Saison)"),"§ 17 MiLoG: Beginn, Ende, Dauer","Zeit erfassen (§ 3 ArbSchG)")))</f>
        <v/>
      </c>
      <c r="H32" s="22" t="n"/>
    </row>
    <row r="33">
      <c r="A33" s="22" t="n"/>
      <c r="B33" s="22" t="n"/>
      <c r="C33" s="22" t="n"/>
      <c r="D33" s="22" t="n"/>
      <c r="E33" s="23" t="n"/>
      <c r="F33" s="24" t="n"/>
      <c r="G33" s="10">
        <f>IF($B33="","",IF($D33="Ehegatte / Kind / Elternteil","§ 17 MiLoG entfällt — Zeit trotzdem erfassen (§ 3 ArbSchG)",IF(OR($D33="Minijob (geringfügig)",$D33="kurzfristig (Saison)"),"§ 17 MiLoG: Beginn, Ende, Dauer","Zeit erfassen (§ 3 ArbSchG)")))</f>
        <v/>
      </c>
      <c r="H33" s="22" t="n"/>
    </row>
    <row r="34">
      <c r="A34" s="22" t="n"/>
      <c r="B34" s="22" t="n"/>
      <c r="C34" s="22" t="n"/>
      <c r="D34" s="22" t="n"/>
      <c r="E34" s="23" t="n"/>
      <c r="F34" s="24" t="n"/>
      <c r="G34" s="10">
        <f>IF($B34="","",IF($D34="Ehegatte / Kind / Elternteil","§ 17 MiLoG entfällt — Zeit trotzdem erfassen (§ 3 ArbSchG)",IF(OR($D34="Minijob (geringfügig)",$D34="kurzfristig (Saison)"),"§ 17 MiLoG: Beginn, Ende, Dauer","Zeit erfassen (§ 3 ArbSchG)")))</f>
        <v/>
      </c>
      <c r="H34" s="22" t="n"/>
    </row>
    <row r="35">
      <c r="A35" s="22" t="n"/>
      <c r="B35" s="22" t="n"/>
      <c r="C35" s="22" t="n"/>
      <c r="D35" s="22" t="n"/>
      <c r="E35" s="23" t="n"/>
      <c r="F35" s="24" t="n"/>
      <c r="G35" s="10">
        <f>IF($B35="","",IF($D35="Ehegatte / Kind / Elternteil","§ 17 MiLoG entfällt — Zeit trotzdem erfassen (§ 3 ArbSchG)",IF(OR($D35="Minijob (geringfügig)",$D35="kurzfristig (Saison)"),"§ 17 MiLoG: Beginn, Ende, Dauer","Zeit erfassen (§ 3 ArbSchG)")))</f>
        <v/>
      </c>
      <c r="H35" s="22" t="n"/>
    </row>
    <row r="36">
      <c r="A36" s="22" t="n"/>
      <c r="B36" s="22" t="n"/>
      <c r="C36" s="22" t="n"/>
      <c r="D36" s="22" t="n"/>
      <c r="E36" s="23" t="n"/>
      <c r="F36" s="24" t="n"/>
      <c r="G36" s="10">
        <f>IF($B36="","",IF($D36="Ehegatte / Kind / Elternteil","§ 17 MiLoG entfällt — Zeit trotzdem erfassen (§ 3 ArbSchG)",IF(OR($D36="Minijob (geringfügig)",$D36="kurzfristig (Saison)"),"§ 17 MiLoG: Beginn, Ende, Dauer","Zeit erfassen (§ 3 ArbSchG)")))</f>
        <v/>
      </c>
      <c r="H36" s="22" t="n"/>
    </row>
    <row r="37">
      <c r="A37" s="22" t="n"/>
      <c r="B37" s="22" t="n"/>
      <c r="C37" s="22" t="n"/>
      <c r="D37" s="22" t="n"/>
      <c r="E37" s="23" t="n"/>
      <c r="F37" s="24" t="n"/>
      <c r="G37" s="10">
        <f>IF($B37="","",IF($D37="Ehegatte / Kind / Elternteil","§ 17 MiLoG entfällt — Zeit trotzdem erfassen (§ 3 ArbSchG)",IF(OR($D37="Minijob (geringfügig)",$D37="kurzfristig (Saison)"),"§ 17 MiLoG: Beginn, Ende, Dauer","Zeit erfassen (§ 3 ArbSchG)")))</f>
        <v/>
      </c>
      <c r="H37" s="22" t="n"/>
    </row>
    <row r="38">
      <c r="A38" s="22" t="n"/>
      <c r="B38" s="22" t="n"/>
      <c r="C38" s="22" t="n"/>
      <c r="D38" s="22" t="n"/>
      <c r="E38" s="23" t="n"/>
      <c r="F38" s="24" t="n"/>
      <c r="G38" s="10">
        <f>IF($B38="","",IF($D38="Ehegatte / Kind / Elternteil","§ 17 MiLoG entfällt — Zeit trotzdem erfassen (§ 3 ArbSchG)",IF(OR($D38="Minijob (geringfügig)",$D38="kurzfristig (Saison)"),"§ 17 MiLoG: Beginn, Ende, Dauer","Zeit erfassen (§ 3 ArbSchG)")))</f>
        <v/>
      </c>
      <c r="H38" s="22" t="n"/>
    </row>
    <row r="39">
      <c r="A39" s="22" t="n"/>
      <c r="B39" s="22" t="n"/>
      <c r="C39" s="22" t="n"/>
      <c r="D39" s="22" t="n"/>
      <c r="E39" s="23" t="n"/>
      <c r="F39" s="24" t="n"/>
      <c r="G39" s="10">
        <f>IF($B39="","",IF($D39="Ehegatte / Kind / Elternteil","§ 17 MiLoG entfällt — Zeit trotzdem erfassen (§ 3 ArbSchG)",IF(OR($D39="Minijob (geringfügig)",$D39="kurzfristig (Saison)"),"§ 17 MiLoG: Beginn, Ende, Dauer","Zeit erfassen (§ 3 ArbSchG)")))</f>
        <v/>
      </c>
      <c r="H39" s="22" t="n"/>
    </row>
    <row r="40">
      <c r="A40" s="22" t="n"/>
      <c r="B40" s="22" t="n"/>
      <c r="C40" s="22" t="n"/>
      <c r="D40" s="22" t="n"/>
      <c r="E40" s="23" t="n"/>
      <c r="F40" s="24" t="n"/>
      <c r="G40" s="10">
        <f>IF($B40="","",IF($D40="Ehegatte / Kind / Elternteil","§ 17 MiLoG entfällt — Zeit trotzdem erfassen (§ 3 ArbSchG)",IF(OR($D40="Minijob (geringfügig)",$D40="kurzfristig (Saison)"),"§ 17 MiLoG: Beginn, Ende, Dauer","Zeit erfassen (§ 3 ArbSchG)")))</f>
        <v/>
      </c>
      <c r="H40" s="22" t="n"/>
    </row>
    <row r="41">
      <c r="A41" s="22" t="n"/>
      <c r="B41" s="22" t="n"/>
      <c r="C41" s="22" t="n"/>
      <c r="D41" s="22" t="n"/>
      <c r="E41" s="23" t="n"/>
      <c r="F41" s="24" t="n"/>
      <c r="G41" s="10">
        <f>IF($B41="","",IF($D41="Ehegatte / Kind / Elternteil","§ 17 MiLoG entfällt — Zeit trotzdem erfassen (§ 3 ArbSchG)",IF(OR($D41="Minijob (geringfügig)",$D41="kurzfristig (Saison)"),"§ 17 MiLoG: Beginn, Ende, Dauer","Zeit erfassen (§ 3 ArbSchG)")))</f>
        <v/>
      </c>
      <c r="H41" s="22" t="n"/>
    </row>
  </sheetData>
  <autoFilter ref="A1:H41"/>
  <dataValidations count="1">
    <dataValidation sqref="D2:D41" showDropDown="0" showInputMessage="0" showErrorMessage="0" allowBlank="1" type="list">
      <formula1>"Minijob (geringfügig),kurzfristig (Saison),Teilzeit,Vollzeit,Auszubildende:r,Ehegatte / Kind / Elternteil"</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M501"/>
  <sheetViews>
    <sheetView workbookViewId="0">
      <pane ySplit="1" topLeftCell="A2" activePane="bottomLeft" state="frozen"/>
      <selection pane="bottomLeft" activeCell="A1" sqref="A1"/>
    </sheetView>
  </sheetViews>
  <sheetFormatPr baseColWidth="8" defaultRowHeight="15"/>
  <cols>
    <col width="11" customWidth="1" min="1" max="1"/>
    <col width="22" customWidth="1" min="2" max="2"/>
    <col width="10" customWidth="1" min="3" max="3"/>
    <col width="10" customWidth="1" min="4" max="4"/>
    <col width="12" customWidth="1" min="5" max="5"/>
    <col width="11" customWidth="1" min="6" max="6"/>
    <col width="26" customWidth="1" min="7" max="7"/>
    <col width="12" customWidth="1" min="8" max="8"/>
    <col width="12" customWidth="1" min="9" max="9"/>
    <col width="26" customWidth="1" min="10" max="10"/>
    <col width="15" customWidth="1" min="11" max="11"/>
    <col width="12" customWidth="1" min="12" max="12"/>
    <col width="26" customWidth="1" min="13" max="13"/>
  </cols>
  <sheetData>
    <row r="1" ht="42" customHeight="1">
      <c r="A1" s="18" t="inlineStr">
        <is>
          <t>Datum</t>
        </is>
      </c>
      <c r="B1" s="18" t="inlineStr">
        <is>
          <t>Person</t>
        </is>
      </c>
      <c r="C1" s="18" t="inlineStr">
        <is>
          <t>Beginn</t>
        </is>
      </c>
      <c r="D1" s="18" t="inlineStr">
        <is>
          <t>Ende</t>
        </is>
      </c>
      <c r="E1" s="18" t="inlineStr">
        <is>
          <t>Pause (min)</t>
        </is>
      </c>
      <c r="F1" s="18" t="inlineStr">
        <is>
          <t>Dauer (h)</t>
        </is>
      </c>
      <c r="G1" s="18" t="inlineStr">
        <is>
          <t>Tätigkeit</t>
        </is>
      </c>
      <c r="H1" s="18" t="inlineStr">
        <is>
          <t>Status</t>
        </is>
      </c>
      <c r="I1" s="18" t="inlineStr">
        <is>
          <t>Erfasst am</t>
        </is>
      </c>
      <c r="J1" s="18" t="inlineStr">
        <is>
          <t>Prüfung</t>
        </is>
      </c>
      <c r="K1" s="18" t="inlineStr">
        <is>
          <t>Stundenlohn (€)</t>
        </is>
      </c>
      <c r="L1" s="18" t="inlineStr">
        <is>
          <t>Lohn (€)</t>
        </is>
      </c>
      <c r="M1" s="18" t="inlineStr">
        <is>
          <t>Bemerkung</t>
        </is>
      </c>
    </row>
    <row r="2">
      <c r="A2" s="25" t="n">
        <v>46209</v>
      </c>
      <c r="B2" s="19" t="inlineStr">
        <is>
          <t>— Name —</t>
        </is>
      </c>
      <c r="C2" s="26" t="n">
        <v>0.2708333333333333</v>
      </c>
      <c r="D2" s="26" t="n">
        <v>0.625</v>
      </c>
      <c r="E2" s="27" t="n">
        <v>45</v>
      </c>
      <c r="F2" s="28">
        <f>IF(OR($H2&lt;&gt;"erfasst",$C2="",$D2=""),"",ROUND(MOD($D2-$C2,1)*24-N($E2)/60,2))</f>
        <v/>
      </c>
      <c r="G2" s="19" t="inlineStr">
        <is>
          <t>Möhren jäten</t>
        </is>
      </c>
      <c r="H2" s="19" t="inlineStr">
        <is>
          <t>erfasst</t>
        </is>
      </c>
      <c r="I2" s="25" t="n">
        <v>46210</v>
      </c>
      <c r="J2" s="10">
        <f>IF(OR($H2&lt;&gt;"erfasst",$A2=""),"",IF(AND($I2&lt;&gt;"",N($I2)-N($A2)&gt;Vorgaben!$C$11),"Frist überschritten",IF(N($F2)&gt;Vorgaben!$C$7,"über Höchstarbeitszeit",IF(AND(N($F2)&gt;9,N($E2)&lt;Vorgaben!$C$10),"Pause zu kurz",IF(AND(N($F2)&gt;6,N($E2)&lt;Vorgaben!$C$9),"Pause zu kurz",IF(AND(N($K2)&gt;0,N($K2)&lt;IF(N($A2)&gt;=DATE(2027,1,1),Vorgaben!$C$6,Vorgaben!$C$5)),"unter Mindestlohn",""))))))</f>
        <v/>
      </c>
      <c r="K2" s="28">
        <f>IF($B2="","",IFERROR(IF(N(INDEX(Personen!$E$2:$E$41,MATCH($B2,Personen!$B$2:$B$41,0)))=0,"",INDEX(Personen!$E$2:$E$41,MATCH($B2,Personen!$B$2:$B$41,0))),""))</f>
        <v/>
      </c>
      <c r="L2" s="28">
        <f>IF(OR($H2&lt;&gt;"erfasst",$F2=""),"",ROUND(N($F2)*N($K2),2))</f>
        <v/>
      </c>
      <c r="M2" s="19" t="inlineStr"/>
    </row>
    <row r="3">
      <c r="A3" s="29" t="n"/>
      <c r="B3" s="22" t="n"/>
      <c r="C3" s="30" t="n"/>
      <c r="D3" s="30" t="n"/>
      <c r="E3" s="31" t="n"/>
      <c r="F3" s="28">
        <f>IF(OR($H3&lt;&gt;"erfasst",$C3="",$D3=""),"",ROUND(MOD($D3-$C3,1)*24-N($E3)/60,2))</f>
        <v/>
      </c>
      <c r="G3" s="22" t="n"/>
      <c r="H3" s="22" t="n"/>
      <c r="I3" s="29" t="n"/>
      <c r="J3" s="10">
        <f>IF(OR($H3&lt;&gt;"erfasst",$A3=""),"",IF(AND($I3&lt;&gt;"",N($I3)-N($A3)&gt;Vorgaben!$C$11),"Frist überschritten",IF(N($F3)&gt;Vorgaben!$C$7,"über Höchstarbeitszeit",IF(AND(N($F3)&gt;9,N($E3)&lt;Vorgaben!$C$10),"Pause zu kurz",IF(AND(N($F3)&gt;6,N($E3)&lt;Vorgaben!$C$9),"Pause zu kurz",IF(AND(N($K3)&gt;0,N($K3)&lt;IF(N($A3)&gt;=DATE(2027,1,1),Vorgaben!$C$6,Vorgaben!$C$5)),"unter Mindestlohn",""))))))</f>
        <v/>
      </c>
      <c r="K3" s="28">
        <f>IF($B3="","",IFERROR(IF(N(INDEX(Personen!$E$2:$E$41,MATCH($B3,Personen!$B$2:$B$41,0)))=0,"",INDEX(Personen!$E$2:$E$41,MATCH($B3,Personen!$B$2:$B$41,0))),""))</f>
        <v/>
      </c>
      <c r="L3" s="28">
        <f>IF(OR($H3&lt;&gt;"erfasst",$F3=""),"",ROUND(N($F3)*N($K3),2))</f>
        <v/>
      </c>
      <c r="M3" s="22" t="n"/>
    </row>
    <row r="4">
      <c r="A4" s="29" t="n"/>
      <c r="B4" s="22" t="n"/>
      <c r="C4" s="30" t="n"/>
      <c r="D4" s="30" t="n"/>
      <c r="E4" s="31" t="n"/>
      <c r="F4" s="28">
        <f>IF(OR($H4&lt;&gt;"erfasst",$C4="",$D4=""),"",ROUND(MOD($D4-$C4,1)*24-N($E4)/60,2))</f>
        <v/>
      </c>
      <c r="G4" s="22" t="n"/>
      <c r="H4" s="22" t="n"/>
      <c r="I4" s="29" t="n"/>
      <c r="J4" s="10">
        <f>IF(OR($H4&lt;&gt;"erfasst",$A4=""),"",IF(AND($I4&lt;&gt;"",N($I4)-N($A4)&gt;Vorgaben!$C$11),"Frist überschritten",IF(N($F4)&gt;Vorgaben!$C$7,"über Höchstarbeitszeit",IF(AND(N($F4)&gt;9,N($E4)&lt;Vorgaben!$C$10),"Pause zu kurz",IF(AND(N($F4)&gt;6,N($E4)&lt;Vorgaben!$C$9),"Pause zu kurz",IF(AND(N($K4)&gt;0,N($K4)&lt;IF(N($A4)&gt;=DATE(2027,1,1),Vorgaben!$C$6,Vorgaben!$C$5)),"unter Mindestlohn",""))))))</f>
        <v/>
      </c>
      <c r="K4" s="28">
        <f>IF($B4="","",IFERROR(IF(N(INDEX(Personen!$E$2:$E$41,MATCH($B4,Personen!$B$2:$B$41,0)))=0,"",INDEX(Personen!$E$2:$E$41,MATCH($B4,Personen!$B$2:$B$41,0))),""))</f>
        <v/>
      </c>
      <c r="L4" s="28">
        <f>IF(OR($H4&lt;&gt;"erfasst",$F4=""),"",ROUND(N($F4)*N($K4),2))</f>
        <v/>
      </c>
      <c r="M4" s="22" t="n"/>
    </row>
    <row r="5">
      <c r="A5" s="29" t="n"/>
      <c r="B5" s="22" t="n"/>
      <c r="C5" s="30" t="n"/>
      <c r="D5" s="30" t="n"/>
      <c r="E5" s="31" t="n"/>
      <c r="F5" s="28">
        <f>IF(OR($H5&lt;&gt;"erfasst",$C5="",$D5=""),"",ROUND(MOD($D5-$C5,1)*24-N($E5)/60,2))</f>
        <v/>
      </c>
      <c r="G5" s="22" t="n"/>
      <c r="H5" s="22" t="n"/>
      <c r="I5" s="29" t="n"/>
      <c r="J5" s="10">
        <f>IF(OR($H5&lt;&gt;"erfasst",$A5=""),"",IF(AND($I5&lt;&gt;"",N($I5)-N($A5)&gt;Vorgaben!$C$11),"Frist überschritten",IF(N($F5)&gt;Vorgaben!$C$7,"über Höchstarbeitszeit",IF(AND(N($F5)&gt;9,N($E5)&lt;Vorgaben!$C$10),"Pause zu kurz",IF(AND(N($F5)&gt;6,N($E5)&lt;Vorgaben!$C$9),"Pause zu kurz",IF(AND(N($K5)&gt;0,N($K5)&lt;IF(N($A5)&gt;=DATE(2027,1,1),Vorgaben!$C$6,Vorgaben!$C$5)),"unter Mindestlohn",""))))))</f>
        <v/>
      </c>
      <c r="K5" s="28">
        <f>IF($B5="","",IFERROR(IF(N(INDEX(Personen!$E$2:$E$41,MATCH($B5,Personen!$B$2:$B$41,0)))=0,"",INDEX(Personen!$E$2:$E$41,MATCH($B5,Personen!$B$2:$B$41,0))),""))</f>
        <v/>
      </c>
      <c r="L5" s="28">
        <f>IF(OR($H5&lt;&gt;"erfasst",$F5=""),"",ROUND(N($F5)*N($K5),2))</f>
        <v/>
      </c>
      <c r="M5" s="22" t="n"/>
    </row>
    <row r="6">
      <c r="A6" s="29" t="n"/>
      <c r="B6" s="22" t="n"/>
      <c r="C6" s="30" t="n"/>
      <c r="D6" s="30" t="n"/>
      <c r="E6" s="31" t="n"/>
      <c r="F6" s="28">
        <f>IF(OR($H6&lt;&gt;"erfasst",$C6="",$D6=""),"",ROUND(MOD($D6-$C6,1)*24-N($E6)/60,2))</f>
        <v/>
      </c>
      <c r="G6" s="22" t="n"/>
      <c r="H6" s="22" t="n"/>
      <c r="I6" s="29" t="n"/>
      <c r="J6" s="10">
        <f>IF(OR($H6&lt;&gt;"erfasst",$A6=""),"",IF(AND($I6&lt;&gt;"",N($I6)-N($A6)&gt;Vorgaben!$C$11),"Frist überschritten",IF(N($F6)&gt;Vorgaben!$C$7,"über Höchstarbeitszeit",IF(AND(N($F6)&gt;9,N($E6)&lt;Vorgaben!$C$10),"Pause zu kurz",IF(AND(N($F6)&gt;6,N($E6)&lt;Vorgaben!$C$9),"Pause zu kurz",IF(AND(N($K6)&gt;0,N($K6)&lt;IF(N($A6)&gt;=DATE(2027,1,1),Vorgaben!$C$6,Vorgaben!$C$5)),"unter Mindestlohn",""))))))</f>
        <v/>
      </c>
      <c r="K6" s="28">
        <f>IF($B6="","",IFERROR(IF(N(INDEX(Personen!$E$2:$E$41,MATCH($B6,Personen!$B$2:$B$41,0)))=0,"",INDEX(Personen!$E$2:$E$41,MATCH($B6,Personen!$B$2:$B$41,0))),""))</f>
        <v/>
      </c>
      <c r="L6" s="28">
        <f>IF(OR($H6&lt;&gt;"erfasst",$F6=""),"",ROUND(N($F6)*N($K6),2))</f>
        <v/>
      </c>
      <c r="M6" s="22" t="n"/>
    </row>
    <row r="7">
      <c r="A7" s="29" t="n"/>
      <c r="B7" s="22" t="n"/>
      <c r="C7" s="30" t="n"/>
      <c r="D7" s="30" t="n"/>
      <c r="E7" s="31" t="n"/>
      <c r="F7" s="28">
        <f>IF(OR($H7&lt;&gt;"erfasst",$C7="",$D7=""),"",ROUND(MOD($D7-$C7,1)*24-N($E7)/60,2))</f>
        <v/>
      </c>
      <c r="G7" s="22" t="n"/>
      <c r="H7" s="22" t="n"/>
      <c r="I7" s="29" t="n"/>
      <c r="J7" s="10">
        <f>IF(OR($H7&lt;&gt;"erfasst",$A7=""),"",IF(AND($I7&lt;&gt;"",N($I7)-N($A7)&gt;Vorgaben!$C$11),"Frist überschritten",IF(N($F7)&gt;Vorgaben!$C$7,"über Höchstarbeitszeit",IF(AND(N($F7)&gt;9,N($E7)&lt;Vorgaben!$C$10),"Pause zu kurz",IF(AND(N($F7)&gt;6,N($E7)&lt;Vorgaben!$C$9),"Pause zu kurz",IF(AND(N($K7)&gt;0,N($K7)&lt;IF(N($A7)&gt;=DATE(2027,1,1),Vorgaben!$C$6,Vorgaben!$C$5)),"unter Mindestlohn",""))))))</f>
        <v/>
      </c>
      <c r="K7" s="28">
        <f>IF($B7="","",IFERROR(IF(N(INDEX(Personen!$E$2:$E$41,MATCH($B7,Personen!$B$2:$B$41,0)))=0,"",INDEX(Personen!$E$2:$E$41,MATCH($B7,Personen!$B$2:$B$41,0))),""))</f>
        <v/>
      </c>
      <c r="L7" s="28">
        <f>IF(OR($H7&lt;&gt;"erfasst",$F7=""),"",ROUND(N($F7)*N($K7),2))</f>
        <v/>
      </c>
      <c r="M7" s="22" t="n"/>
    </row>
    <row r="8">
      <c r="A8" s="29" t="n"/>
      <c r="B8" s="22" t="n"/>
      <c r="C8" s="30" t="n"/>
      <c r="D8" s="30" t="n"/>
      <c r="E8" s="31" t="n"/>
      <c r="F8" s="28">
        <f>IF(OR($H8&lt;&gt;"erfasst",$C8="",$D8=""),"",ROUND(MOD($D8-$C8,1)*24-N($E8)/60,2))</f>
        <v/>
      </c>
      <c r="G8" s="22" t="n"/>
      <c r="H8" s="22" t="n"/>
      <c r="I8" s="29" t="n"/>
      <c r="J8" s="10">
        <f>IF(OR($H8&lt;&gt;"erfasst",$A8=""),"",IF(AND($I8&lt;&gt;"",N($I8)-N($A8)&gt;Vorgaben!$C$11),"Frist überschritten",IF(N($F8)&gt;Vorgaben!$C$7,"über Höchstarbeitszeit",IF(AND(N($F8)&gt;9,N($E8)&lt;Vorgaben!$C$10),"Pause zu kurz",IF(AND(N($F8)&gt;6,N($E8)&lt;Vorgaben!$C$9),"Pause zu kurz",IF(AND(N($K8)&gt;0,N($K8)&lt;IF(N($A8)&gt;=DATE(2027,1,1),Vorgaben!$C$6,Vorgaben!$C$5)),"unter Mindestlohn",""))))))</f>
        <v/>
      </c>
      <c r="K8" s="28">
        <f>IF($B8="","",IFERROR(IF(N(INDEX(Personen!$E$2:$E$41,MATCH($B8,Personen!$B$2:$B$41,0)))=0,"",INDEX(Personen!$E$2:$E$41,MATCH($B8,Personen!$B$2:$B$41,0))),""))</f>
        <v/>
      </c>
      <c r="L8" s="28">
        <f>IF(OR($H8&lt;&gt;"erfasst",$F8=""),"",ROUND(N($F8)*N($K8),2))</f>
        <v/>
      </c>
      <c r="M8" s="22" t="n"/>
    </row>
    <row r="9">
      <c r="A9" s="29" t="n"/>
      <c r="B9" s="22" t="n"/>
      <c r="C9" s="30" t="n"/>
      <c r="D9" s="30" t="n"/>
      <c r="E9" s="31" t="n"/>
      <c r="F9" s="28">
        <f>IF(OR($H9&lt;&gt;"erfasst",$C9="",$D9=""),"",ROUND(MOD($D9-$C9,1)*24-N($E9)/60,2))</f>
        <v/>
      </c>
      <c r="G9" s="22" t="n"/>
      <c r="H9" s="22" t="n"/>
      <c r="I9" s="29" t="n"/>
      <c r="J9" s="10">
        <f>IF(OR($H9&lt;&gt;"erfasst",$A9=""),"",IF(AND($I9&lt;&gt;"",N($I9)-N($A9)&gt;Vorgaben!$C$11),"Frist überschritten",IF(N($F9)&gt;Vorgaben!$C$7,"über Höchstarbeitszeit",IF(AND(N($F9)&gt;9,N($E9)&lt;Vorgaben!$C$10),"Pause zu kurz",IF(AND(N($F9)&gt;6,N($E9)&lt;Vorgaben!$C$9),"Pause zu kurz",IF(AND(N($K9)&gt;0,N($K9)&lt;IF(N($A9)&gt;=DATE(2027,1,1),Vorgaben!$C$6,Vorgaben!$C$5)),"unter Mindestlohn",""))))))</f>
        <v/>
      </c>
      <c r="K9" s="28">
        <f>IF($B9="","",IFERROR(IF(N(INDEX(Personen!$E$2:$E$41,MATCH($B9,Personen!$B$2:$B$41,0)))=0,"",INDEX(Personen!$E$2:$E$41,MATCH($B9,Personen!$B$2:$B$41,0))),""))</f>
        <v/>
      </c>
      <c r="L9" s="28">
        <f>IF(OR($H9&lt;&gt;"erfasst",$F9=""),"",ROUND(N($F9)*N($K9),2))</f>
        <v/>
      </c>
      <c r="M9" s="22" t="n"/>
    </row>
    <row r="10">
      <c r="A10" s="29" t="n"/>
      <c r="B10" s="22" t="n"/>
      <c r="C10" s="30" t="n"/>
      <c r="D10" s="30" t="n"/>
      <c r="E10" s="31" t="n"/>
      <c r="F10" s="28">
        <f>IF(OR($H10&lt;&gt;"erfasst",$C10="",$D10=""),"",ROUND(MOD($D10-$C10,1)*24-N($E10)/60,2))</f>
        <v/>
      </c>
      <c r="G10" s="22" t="n"/>
      <c r="H10" s="22" t="n"/>
      <c r="I10" s="29" t="n"/>
      <c r="J10" s="10">
        <f>IF(OR($H10&lt;&gt;"erfasst",$A10=""),"",IF(AND($I10&lt;&gt;"",N($I10)-N($A10)&gt;Vorgaben!$C$11),"Frist überschritten",IF(N($F10)&gt;Vorgaben!$C$7,"über Höchstarbeitszeit",IF(AND(N($F10)&gt;9,N($E10)&lt;Vorgaben!$C$10),"Pause zu kurz",IF(AND(N($F10)&gt;6,N($E10)&lt;Vorgaben!$C$9),"Pause zu kurz",IF(AND(N($K10)&gt;0,N($K10)&lt;IF(N($A10)&gt;=DATE(2027,1,1),Vorgaben!$C$6,Vorgaben!$C$5)),"unter Mindestlohn",""))))))</f>
        <v/>
      </c>
      <c r="K10" s="28">
        <f>IF($B10="","",IFERROR(IF(N(INDEX(Personen!$E$2:$E$41,MATCH($B10,Personen!$B$2:$B$41,0)))=0,"",INDEX(Personen!$E$2:$E$41,MATCH($B10,Personen!$B$2:$B$41,0))),""))</f>
        <v/>
      </c>
      <c r="L10" s="28">
        <f>IF(OR($H10&lt;&gt;"erfasst",$F10=""),"",ROUND(N($F10)*N($K10),2))</f>
        <v/>
      </c>
      <c r="M10" s="22" t="n"/>
    </row>
    <row r="11">
      <c r="A11" s="29" t="n"/>
      <c r="B11" s="22" t="n"/>
      <c r="C11" s="30" t="n"/>
      <c r="D11" s="30" t="n"/>
      <c r="E11" s="31" t="n"/>
      <c r="F11" s="28">
        <f>IF(OR($H11&lt;&gt;"erfasst",$C11="",$D11=""),"",ROUND(MOD($D11-$C11,1)*24-N($E11)/60,2))</f>
        <v/>
      </c>
      <c r="G11" s="22" t="n"/>
      <c r="H11" s="22" t="n"/>
      <c r="I11" s="29" t="n"/>
      <c r="J11" s="10">
        <f>IF(OR($H11&lt;&gt;"erfasst",$A11=""),"",IF(AND($I11&lt;&gt;"",N($I11)-N($A11)&gt;Vorgaben!$C$11),"Frist überschritten",IF(N($F11)&gt;Vorgaben!$C$7,"über Höchstarbeitszeit",IF(AND(N($F11)&gt;9,N($E11)&lt;Vorgaben!$C$10),"Pause zu kurz",IF(AND(N($F11)&gt;6,N($E11)&lt;Vorgaben!$C$9),"Pause zu kurz",IF(AND(N($K11)&gt;0,N($K11)&lt;IF(N($A11)&gt;=DATE(2027,1,1),Vorgaben!$C$6,Vorgaben!$C$5)),"unter Mindestlohn",""))))))</f>
        <v/>
      </c>
      <c r="K11" s="28">
        <f>IF($B11="","",IFERROR(IF(N(INDEX(Personen!$E$2:$E$41,MATCH($B11,Personen!$B$2:$B$41,0)))=0,"",INDEX(Personen!$E$2:$E$41,MATCH($B11,Personen!$B$2:$B$41,0))),""))</f>
        <v/>
      </c>
      <c r="L11" s="28">
        <f>IF(OR($H11&lt;&gt;"erfasst",$F11=""),"",ROUND(N($F11)*N($K11),2))</f>
        <v/>
      </c>
      <c r="M11" s="22" t="n"/>
    </row>
    <row r="12">
      <c r="A12" s="29" t="n"/>
      <c r="B12" s="22" t="n"/>
      <c r="C12" s="30" t="n"/>
      <c r="D12" s="30" t="n"/>
      <c r="E12" s="31" t="n"/>
      <c r="F12" s="28">
        <f>IF(OR($H12&lt;&gt;"erfasst",$C12="",$D12=""),"",ROUND(MOD($D12-$C12,1)*24-N($E12)/60,2))</f>
        <v/>
      </c>
      <c r="G12" s="22" t="n"/>
      <c r="H12" s="22" t="n"/>
      <c r="I12" s="29" t="n"/>
      <c r="J12" s="10">
        <f>IF(OR($H12&lt;&gt;"erfasst",$A12=""),"",IF(AND($I12&lt;&gt;"",N($I12)-N($A12)&gt;Vorgaben!$C$11),"Frist überschritten",IF(N($F12)&gt;Vorgaben!$C$7,"über Höchstarbeitszeit",IF(AND(N($F12)&gt;9,N($E12)&lt;Vorgaben!$C$10),"Pause zu kurz",IF(AND(N($F12)&gt;6,N($E12)&lt;Vorgaben!$C$9),"Pause zu kurz",IF(AND(N($K12)&gt;0,N($K12)&lt;IF(N($A12)&gt;=DATE(2027,1,1),Vorgaben!$C$6,Vorgaben!$C$5)),"unter Mindestlohn",""))))))</f>
        <v/>
      </c>
      <c r="K12" s="28">
        <f>IF($B12="","",IFERROR(IF(N(INDEX(Personen!$E$2:$E$41,MATCH($B12,Personen!$B$2:$B$41,0)))=0,"",INDEX(Personen!$E$2:$E$41,MATCH($B12,Personen!$B$2:$B$41,0))),""))</f>
        <v/>
      </c>
      <c r="L12" s="28">
        <f>IF(OR($H12&lt;&gt;"erfasst",$F12=""),"",ROUND(N($F12)*N($K12),2))</f>
        <v/>
      </c>
      <c r="M12" s="22" t="n"/>
    </row>
    <row r="13">
      <c r="A13" s="29" t="n"/>
      <c r="B13" s="22" t="n"/>
      <c r="C13" s="30" t="n"/>
      <c r="D13" s="30" t="n"/>
      <c r="E13" s="31" t="n"/>
      <c r="F13" s="28">
        <f>IF(OR($H13&lt;&gt;"erfasst",$C13="",$D13=""),"",ROUND(MOD($D13-$C13,1)*24-N($E13)/60,2))</f>
        <v/>
      </c>
      <c r="G13" s="22" t="n"/>
      <c r="H13" s="22" t="n"/>
      <c r="I13" s="29" t="n"/>
      <c r="J13" s="10">
        <f>IF(OR($H13&lt;&gt;"erfasst",$A13=""),"",IF(AND($I13&lt;&gt;"",N($I13)-N($A13)&gt;Vorgaben!$C$11),"Frist überschritten",IF(N($F13)&gt;Vorgaben!$C$7,"über Höchstarbeitszeit",IF(AND(N($F13)&gt;9,N($E13)&lt;Vorgaben!$C$10),"Pause zu kurz",IF(AND(N($F13)&gt;6,N($E13)&lt;Vorgaben!$C$9),"Pause zu kurz",IF(AND(N($K13)&gt;0,N($K13)&lt;IF(N($A13)&gt;=DATE(2027,1,1),Vorgaben!$C$6,Vorgaben!$C$5)),"unter Mindestlohn",""))))))</f>
        <v/>
      </c>
      <c r="K13" s="28">
        <f>IF($B13="","",IFERROR(IF(N(INDEX(Personen!$E$2:$E$41,MATCH($B13,Personen!$B$2:$B$41,0)))=0,"",INDEX(Personen!$E$2:$E$41,MATCH($B13,Personen!$B$2:$B$41,0))),""))</f>
        <v/>
      </c>
      <c r="L13" s="28">
        <f>IF(OR($H13&lt;&gt;"erfasst",$F13=""),"",ROUND(N($F13)*N($K13),2))</f>
        <v/>
      </c>
      <c r="M13" s="22" t="n"/>
    </row>
    <row r="14">
      <c r="A14" s="29" t="n"/>
      <c r="B14" s="22" t="n"/>
      <c r="C14" s="30" t="n"/>
      <c r="D14" s="30" t="n"/>
      <c r="E14" s="31" t="n"/>
      <c r="F14" s="28">
        <f>IF(OR($H14&lt;&gt;"erfasst",$C14="",$D14=""),"",ROUND(MOD($D14-$C14,1)*24-N($E14)/60,2))</f>
        <v/>
      </c>
      <c r="G14" s="22" t="n"/>
      <c r="H14" s="22" t="n"/>
      <c r="I14" s="29" t="n"/>
      <c r="J14" s="10">
        <f>IF(OR($H14&lt;&gt;"erfasst",$A14=""),"",IF(AND($I14&lt;&gt;"",N($I14)-N($A14)&gt;Vorgaben!$C$11),"Frist überschritten",IF(N($F14)&gt;Vorgaben!$C$7,"über Höchstarbeitszeit",IF(AND(N($F14)&gt;9,N($E14)&lt;Vorgaben!$C$10),"Pause zu kurz",IF(AND(N($F14)&gt;6,N($E14)&lt;Vorgaben!$C$9),"Pause zu kurz",IF(AND(N($K14)&gt;0,N($K14)&lt;IF(N($A14)&gt;=DATE(2027,1,1),Vorgaben!$C$6,Vorgaben!$C$5)),"unter Mindestlohn",""))))))</f>
        <v/>
      </c>
      <c r="K14" s="28">
        <f>IF($B14="","",IFERROR(IF(N(INDEX(Personen!$E$2:$E$41,MATCH($B14,Personen!$B$2:$B$41,0)))=0,"",INDEX(Personen!$E$2:$E$41,MATCH($B14,Personen!$B$2:$B$41,0))),""))</f>
        <v/>
      </c>
      <c r="L14" s="28">
        <f>IF(OR($H14&lt;&gt;"erfasst",$F14=""),"",ROUND(N($F14)*N($K14),2))</f>
        <v/>
      </c>
      <c r="M14" s="22" t="n"/>
    </row>
    <row r="15">
      <c r="A15" s="29" t="n"/>
      <c r="B15" s="22" t="n"/>
      <c r="C15" s="30" t="n"/>
      <c r="D15" s="30" t="n"/>
      <c r="E15" s="31" t="n"/>
      <c r="F15" s="28">
        <f>IF(OR($H15&lt;&gt;"erfasst",$C15="",$D15=""),"",ROUND(MOD($D15-$C15,1)*24-N($E15)/60,2))</f>
        <v/>
      </c>
      <c r="G15" s="22" t="n"/>
      <c r="H15" s="22" t="n"/>
      <c r="I15" s="29" t="n"/>
      <c r="J15" s="10">
        <f>IF(OR($H15&lt;&gt;"erfasst",$A15=""),"",IF(AND($I15&lt;&gt;"",N($I15)-N($A15)&gt;Vorgaben!$C$11),"Frist überschritten",IF(N($F15)&gt;Vorgaben!$C$7,"über Höchstarbeitszeit",IF(AND(N($F15)&gt;9,N($E15)&lt;Vorgaben!$C$10),"Pause zu kurz",IF(AND(N($F15)&gt;6,N($E15)&lt;Vorgaben!$C$9),"Pause zu kurz",IF(AND(N($K15)&gt;0,N($K15)&lt;IF(N($A15)&gt;=DATE(2027,1,1),Vorgaben!$C$6,Vorgaben!$C$5)),"unter Mindestlohn",""))))))</f>
        <v/>
      </c>
      <c r="K15" s="28">
        <f>IF($B15="","",IFERROR(IF(N(INDEX(Personen!$E$2:$E$41,MATCH($B15,Personen!$B$2:$B$41,0)))=0,"",INDEX(Personen!$E$2:$E$41,MATCH($B15,Personen!$B$2:$B$41,0))),""))</f>
        <v/>
      </c>
      <c r="L15" s="28">
        <f>IF(OR($H15&lt;&gt;"erfasst",$F15=""),"",ROUND(N($F15)*N($K15),2))</f>
        <v/>
      </c>
      <c r="M15" s="22" t="n"/>
    </row>
    <row r="16">
      <c r="A16" s="29" t="n"/>
      <c r="B16" s="22" t="n"/>
      <c r="C16" s="30" t="n"/>
      <c r="D16" s="30" t="n"/>
      <c r="E16" s="31" t="n"/>
      <c r="F16" s="28">
        <f>IF(OR($H16&lt;&gt;"erfasst",$C16="",$D16=""),"",ROUND(MOD($D16-$C16,1)*24-N($E16)/60,2))</f>
        <v/>
      </c>
      <c r="G16" s="22" t="n"/>
      <c r="H16" s="22" t="n"/>
      <c r="I16" s="29" t="n"/>
      <c r="J16" s="10">
        <f>IF(OR($H16&lt;&gt;"erfasst",$A16=""),"",IF(AND($I16&lt;&gt;"",N($I16)-N($A16)&gt;Vorgaben!$C$11),"Frist überschritten",IF(N($F16)&gt;Vorgaben!$C$7,"über Höchstarbeitszeit",IF(AND(N($F16)&gt;9,N($E16)&lt;Vorgaben!$C$10),"Pause zu kurz",IF(AND(N($F16)&gt;6,N($E16)&lt;Vorgaben!$C$9),"Pause zu kurz",IF(AND(N($K16)&gt;0,N($K16)&lt;IF(N($A16)&gt;=DATE(2027,1,1),Vorgaben!$C$6,Vorgaben!$C$5)),"unter Mindestlohn",""))))))</f>
        <v/>
      </c>
      <c r="K16" s="28">
        <f>IF($B16="","",IFERROR(IF(N(INDEX(Personen!$E$2:$E$41,MATCH($B16,Personen!$B$2:$B$41,0)))=0,"",INDEX(Personen!$E$2:$E$41,MATCH($B16,Personen!$B$2:$B$41,0))),""))</f>
        <v/>
      </c>
      <c r="L16" s="28">
        <f>IF(OR($H16&lt;&gt;"erfasst",$F16=""),"",ROUND(N($F16)*N($K16),2))</f>
        <v/>
      </c>
      <c r="M16" s="22" t="n"/>
    </row>
    <row r="17">
      <c r="A17" s="29" t="n"/>
      <c r="B17" s="22" t="n"/>
      <c r="C17" s="30" t="n"/>
      <c r="D17" s="30" t="n"/>
      <c r="E17" s="31" t="n"/>
      <c r="F17" s="28">
        <f>IF(OR($H17&lt;&gt;"erfasst",$C17="",$D17=""),"",ROUND(MOD($D17-$C17,1)*24-N($E17)/60,2))</f>
        <v/>
      </c>
      <c r="G17" s="22" t="n"/>
      <c r="H17" s="22" t="n"/>
      <c r="I17" s="29" t="n"/>
      <c r="J17" s="10">
        <f>IF(OR($H17&lt;&gt;"erfasst",$A17=""),"",IF(AND($I17&lt;&gt;"",N($I17)-N($A17)&gt;Vorgaben!$C$11),"Frist überschritten",IF(N($F17)&gt;Vorgaben!$C$7,"über Höchstarbeitszeit",IF(AND(N($F17)&gt;9,N($E17)&lt;Vorgaben!$C$10),"Pause zu kurz",IF(AND(N($F17)&gt;6,N($E17)&lt;Vorgaben!$C$9),"Pause zu kurz",IF(AND(N($K17)&gt;0,N($K17)&lt;IF(N($A17)&gt;=DATE(2027,1,1),Vorgaben!$C$6,Vorgaben!$C$5)),"unter Mindestlohn",""))))))</f>
        <v/>
      </c>
      <c r="K17" s="28">
        <f>IF($B17="","",IFERROR(IF(N(INDEX(Personen!$E$2:$E$41,MATCH($B17,Personen!$B$2:$B$41,0)))=0,"",INDEX(Personen!$E$2:$E$41,MATCH($B17,Personen!$B$2:$B$41,0))),""))</f>
        <v/>
      </c>
      <c r="L17" s="28">
        <f>IF(OR($H17&lt;&gt;"erfasst",$F17=""),"",ROUND(N($F17)*N($K17),2))</f>
        <v/>
      </c>
      <c r="M17" s="22" t="n"/>
    </row>
    <row r="18">
      <c r="A18" s="29" t="n"/>
      <c r="B18" s="22" t="n"/>
      <c r="C18" s="30" t="n"/>
      <c r="D18" s="30" t="n"/>
      <c r="E18" s="31" t="n"/>
      <c r="F18" s="28">
        <f>IF(OR($H18&lt;&gt;"erfasst",$C18="",$D18=""),"",ROUND(MOD($D18-$C18,1)*24-N($E18)/60,2))</f>
        <v/>
      </c>
      <c r="G18" s="22" t="n"/>
      <c r="H18" s="22" t="n"/>
      <c r="I18" s="29" t="n"/>
      <c r="J18" s="10">
        <f>IF(OR($H18&lt;&gt;"erfasst",$A18=""),"",IF(AND($I18&lt;&gt;"",N($I18)-N($A18)&gt;Vorgaben!$C$11),"Frist überschritten",IF(N($F18)&gt;Vorgaben!$C$7,"über Höchstarbeitszeit",IF(AND(N($F18)&gt;9,N($E18)&lt;Vorgaben!$C$10),"Pause zu kurz",IF(AND(N($F18)&gt;6,N($E18)&lt;Vorgaben!$C$9),"Pause zu kurz",IF(AND(N($K18)&gt;0,N($K18)&lt;IF(N($A18)&gt;=DATE(2027,1,1),Vorgaben!$C$6,Vorgaben!$C$5)),"unter Mindestlohn",""))))))</f>
        <v/>
      </c>
      <c r="K18" s="28">
        <f>IF($B18="","",IFERROR(IF(N(INDEX(Personen!$E$2:$E$41,MATCH($B18,Personen!$B$2:$B$41,0)))=0,"",INDEX(Personen!$E$2:$E$41,MATCH($B18,Personen!$B$2:$B$41,0))),""))</f>
        <v/>
      </c>
      <c r="L18" s="28">
        <f>IF(OR($H18&lt;&gt;"erfasst",$F18=""),"",ROUND(N($F18)*N($K18),2))</f>
        <v/>
      </c>
      <c r="M18" s="22" t="n"/>
    </row>
    <row r="19">
      <c r="A19" s="29" t="n"/>
      <c r="B19" s="22" t="n"/>
      <c r="C19" s="30" t="n"/>
      <c r="D19" s="30" t="n"/>
      <c r="E19" s="31" t="n"/>
      <c r="F19" s="28">
        <f>IF(OR($H19&lt;&gt;"erfasst",$C19="",$D19=""),"",ROUND(MOD($D19-$C19,1)*24-N($E19)/60,2))</f>
        <v/>
      </c>
      <c r="G19" s="22" t="n"/>
      <c r="H19" s="22" t="n"/>
      <c r="I19" s="29" t="n"/>
      <c r="J19" s="10">
        <f>IF(OR($H19&lt;&gt;"erfasst",$A19=""),"",IF(AND($I19&lt;&gt;"",N($I19)-N($A19)&gt;Vorgaben!$C$11),"Frist überschritten",IF(N($F19)&gt;Vorgaben!$C$7,"über Höchstarbeitszeit",IF(AND(N($F19)&gt;9,N($E19)&lt;Vorgaben!$C$10),"Pause zu kurz",IF(AND(N($F19)&gt;6,N($E19)&lt;Vorgaben!$C$9),"Pause zu kurz",IF(AND(N($K19)&gt;0,N($K19)&lt;IF(N($A19)&gt;=DATE(2027,1,1),Vorgaben!$C$6,Vorgaben!$C$5)),"unter Mindestlohn",""))))))</f>
        <v/>
      </c>
      <c r="K19" s="28">
        <f>IF($B19="","",IFERROR(IF(N(INDEX(Personen!$E$2:$E$41,MATCH($B19,Personen!$B$2:$B$41,0)))=0,"",INDEX(Personen!$E$2:$E$41,MATCH($B19,Personen!$B$2:$B$41,0))),""))</f>
        <v/>
      </c>
      <c r="L19" s="28">
        <f>IF(OR($H19&lt;&gt;"erfasst",$F19=""),"",ROUND(N($F19)*N($K19),2))</f>
        <v/>
      </c>
      <c r="M19" s="22" t="n"/>
    </row>
    <row r="20">
      <c r="A20" s="29" t="n"/>
      <c r="B20" s="22" t="n"/>
      <c r="C20" s="30" t="n"/>
      <c r="D20" s="30" t="n"/>
      <c r="E20" s="31" t="n"/>
      <c r="F20" s="28">
        <f>IF(OR($H20&lt;&gt;"erfasst",$C20="",$D20=""),"",ROUND(MOD($D20-$C20,1)*24-N($E20)/60,2))</f>
        <v/>
      </c>
      <c r="G20" s="22" t="n"/>
      <c r="H20" s="22" t="n"/>
      <c r="I20" s="29" t="n"/>
      <c r="J20" s="10">
        <f>IF(OR($H20&lt;&gt;"erfasst",$A20=""),"",IF(AND($I20&lt;&gt;"",N($I20)-N($A20)&gt;Vorgaben!$C$11),"Frist überschritten",IF(N($F20)&gt;Vorgaben!$C$7,"über Höchstarbeitszeit",IF(AND(N($F20)&gt;9,N($E20)&lt;Vorgaben!$C$10),"Pause zu kurz",IF(AND(N($F20)&gt;6,N($E20)&lt;Vorgaben!$C$9),"Pause zu kurz",IF(AND(N($K20)&gt;0,N($K20)&lt;IF(N($A20)&gt;=DATE(2027,1,1),Vorgaben!$C$6,Vorgaben!$C$5)),"unter Mindestlohn",""))))))</f>
        <v/>
      </c>
      <c r="K20" s="28">
        <f>IF($B20="","",IFERROR(IF(N(INDEX(Personen!$E$2:$E$41,MATCH($B20,Personen!$B$2:$B$41,0)))=0,"",INDEX(Personen!$E$2:$E$41,MATCH($B20,Personen!$B$2:$B$41,0))),""))</f>
        <v/>
      </c>
      <c r="L20" s="28">
        <f>IF(OR($H20&lt;&gt;"erfasst",$F20=""),"",ROUND(N($F20)*N($K20),2))</f>
        <v/>
      </c>
      <c r="M20" s="22" t="n"/>
    </row>
    <row r="21">
      <c r="A21" s="29" t="n"/>
      <c r="B21" s="22" t="n"/>
      <c r="C21" s="30" t="n"/>
      <c r="D21" s="30" t="n"/>
      <c r="E21" s="31" t="n"/>
      <c r="F21" s="28">
        <f>IF(OR($H21&lt;&gt;"erfasst",$C21="",$D21=""),"",ROUND(MOD($D21-$C21,1)*24-N($E21)/60,2))</f>
        <v/>
      </c>
      <c r="G21" s="22" t="n"/>
      <c r="H21" s="22" t="n"/>
      <c r="I21" s="29" t="n"/>
      <c r="J21" s="10">
        <f>IF(OR($H21&lt;&gt;"erfasst",$A21=""),"",IF(AND($I21&lt;&gt;"",N($I21)-N($A21)&gt;Vorgaben!$C$11),"Frist überschritten",IF(N($F21)&gt;Vorgaben!$C$7,"über Höchstarbeitszeit",IF(AND(N($F21)&gt;9,N($E21)&lt;Vorgaben!$C$10),"Pause zu kurz",IF(AND(N($F21)&gt;6,N($E21)&lt;Vorgaben!$C$9),"Pause zu kurz",IF(AND(N($K21)&gt;0,N($K21)&lt;IF(N($A21)&gt;=DATE(2027,1,1),Vorgaben!$C$6,Vorgaben!$C$5)),"unter Mindestlohn",""))))))</f>
        <v/>
      </c>
      <c r="K21" s="28">
        <f>IF($B21="","",IFERROR(IF(N(INDEX(Personen!$E$2:$E$41,MATCH($B21,Personen!$B$2:$B$41,0)))=0,"",INDEX(Personen!$E$2:$E$41,MATCH($B21,Personen!$B$2:$B$41,0))),""))</f>
        <v/>
      </c>
      <c r="L21" s="28">
        <f>IF(OR($H21&lt;&gt;"erfasst",$F21=""),"",ROUND(N($F21)*N($K21),2))</f>
        <v/>
      </c>
      <c r="M21" s="22" t="n"/>
    </row>
    <row r="22">
      <c r="A22" s="29" t="n"/>
      <c r="B22" s="22" t="n"/>
      <c r="C22" s="30" t="n"/>
      <c r="D22" s="30" t="n"/>
      <c r="E22" s="31" t="n"/>
      <c r="F22" s="28">
        <f>IF(OR($H22&lt;&gt;"erfasst",$C22="",$D22=""),"",ROUND(MOD($D22-$C22,1)*24-N($E22)/60,2))</f>
        <v/>
      </c>
      <c r="G22" s="22" t="n"/>
      <c r="H22" s="22" t="n"/>
      <c r="I22" s="29" t="n"/>
      <c r="J22" s="10">
        <f>IF(OR($H22&lt;&gt;"erfasst",$A22=""),"",IF(AND($I22&lt;&gt;"",N($I22)-N($A22)&gt;Vorgaben!$C$11),"Frist überschritten",IF(N($F22)&gt;Vorgaben!$C$7,"über Höchstarbeitszeit",IF(AND(N($F22)&gt;9,N($E22)&lt;Vorgaben!$C$10),"Pause zu kurz",IF(AND(N($F22)&gt;6,N($E22)&lt;Vorgaben!$C$9),"Pause zu kurz",IF(AND(N($K22)&gt;0,N($K22)&lt;IF(N($A22)&gt;=DATE(2027,1,1),Vorgaben!$C$6,Vorgaben!$C$5)),"unter Mindestlohn",""))))))</f>
        <v/>
      </c>
      <c r="K22" s="28">
        <f>IF($B22="","",IFERROR(IF(N(INDEX(Personen!$E$2:$E$41,MATCH($B22,Personen!$B$2:$B$41,0)))=0,"",INDEX(Personen!$E$2:$E$41,MATCH($B22,Personen!$B$2:$B$41,0))),""))</f>
        <v/>
      </c>
      <c r="L22" s="28">
        <f>IF(OR($H22&lt;&gt;"erfasst",$F22=""),"",ROUND(N($F22)*N($K22),2))</f>
        <v/>
      </c>
      <c r="M22" s="22" t="n"/>
    </row>
    <row r="23">
      <c r="A23" s="29" t="n"/>
      <c r="B23" s="22" t="n"/>
      <c r="C23" s="30" t="n"/>
      <c r="D23" s="30" t="n"/>
      <c r="E23" s="31" t="n"/>
      <c r="F23" s="28">
        <f>IF(OR($H23&lt;&gt;"erfasst",$C23="",$D23=""),"",ROUND(MOD($D23-$C23,1)*24-N($E23)/60,2))</f>
        <v/>
      </c>
      <c r="G23" s="22" t="n"/>
      <c r="H23" s="22" t="n"/>
      <c r="I23" s="29" t="n"/>
      <c r="J23" s="10">
        <f>IF(OR($H23&lt;&gt;"erfasst",$A23=""),"",IF(AND($I23&lt;&gt;"",N($I23)-N($A23)&gt;Vorgaben!$C$11),"Frist überschritten",IF(N($F23)&gt;Vorgaben!$C$7,"über Höchstarbeitszeit",IF(AND(N($F23)&gt;9,N($E23)&lt;Vorgaben!$C$10),"Pause zu kurz",IF(AND(N($F23)&gt;6,N($E23)&lt;Vorgaben!$C$9),"Pause zu kurz",IF(AND(N($K23)&gt;0,N($K23)&lt;IF(N($A23)&gt;=DATE(2027,1,1),Vorgaben!$C$6,Vorgaben!$C$5)),"unter Mindestlohn",""))))))</f>
        <v/>
      </c>
      <c r="K23" s="28">
        <f>IF($B23="","",IFERROR(IF(N(INDEX(Personen!$E$2:$E$41,MATCH($B23,Personen!$B$2:$B$41,0)))=0,"",INDEX(Personen!$E$2:$E$41,MATCH($B23,Personen!$B$2:$B$41,0))),""))</f>
        <v/>
      </c>
      <c r="L23" s="28">
        <f>IF(OR($H23&lt;&gt;"erfasst",$F23=""),"",ROUND(N($F23)*N($K23),2))</f>
        <v/>
      </c>
      <c r="M23" s="22" t="n"/>
    </row>
    <row r="24">
      <c r="A24" s="29" t="n"/>
      <c r="B24" s="22" t="n"/>
      <c r="C24" s="30" t="n"/>
      <c r="D24" s="30" t="n"/>
      <c r="E24" s="31" t="n"/>
      <c r="F24" s="28">
        <f>IF(OR($H24&lt;&gt;"erfasst",$C24="",$D24=""),"",ROUND(MOD($D24-$C24,1)*24-N($E24)/60,2))</f>
        <v/>
      </c>
      <c r="G24" s="22" t="n"/>
      <c r="H24" s="22" t="n"/>
      <c r="I24" s="29" t="n"/>
      <c r="J24" s="10">
        <f>IF(OR($H24&lt;&gt;"erfasst",$A24=""),"",IF(AND($I24&lt;&gt;"",N($I24)-N($A24)&gt;Vorgaben!$C$11),"Frist überschritten",IF(N($F24)&gt;Vorgaben!$C$7,"über Höchstarbeitszeit",IF(AND(N($F24)&gt;9,N($E24)&lt;Vorgaben!$C$10),"Pause zu kurz",IF(AND(N($F24)&gt;6,N($E24)&lt;Vorgaben!$C$9),"Pause zu kurz",IF(AND(N($K24)&gt;0,N($K24)&lt;IF(N($A24)&gt;=DATE(2027,1,1),Vorgaben!$C$6,Vorgaben!$C$5)),"unter Mindestlohn",""))))))</f>
        <v/>
      </c>
      <c r="K24" s="28">
        <f>IF($B24="","",IFERROR(IF(N(INDEX(Personen!$E$2:$E$41,MATCH($B24,Personen!$B$2:$B$41,0)))=0,"",INDEX(Personen!$E$2:$E$41,MATCH($B24,Personen!$B$2:$B$41,0))),""))</f>
        <v/>
      </c>
      <c r="L24" s="28">
        <f>IF(OR($H24&lt;&gt;"erfasst",$F24=""),"",ROUND(N($F24)*N($K24),2))</f>
        <v/>
      </c>
      <c r="M24" s="22" t="n"/>
    </row>
    <row r="25">
      <c r="A25" s="29" t="n"/>
      <c r="B25" s="22" t="n"/>
      <c r="C25" s="30" t="n"/>
      <c r="D25" s="30" t="n"/>
      <c r="E25" s="31" t="n"/>
      <c r="F25" s="28">
        <f>IF(OR($H25&lt;&gt;"erfasst",$C25="",$D25=""),"",ROUND(MOD($D25-$C25,1)*24-N($E25)/60,2))</f>
        <v/>
      </c>
      <c r="G25" s="22" t="n"/>
      <c r="H25" s="22" t="n"/>
      <c r="I25" s="29" t="n"/>
      <c r="J25" s="10">
        <f>IF(OR($H25&lt;&gt;"erfasst",$A25=""),"",IF(AND($I25&lt;&gt;"",N($I25)-N($A25)&gt;Vorgaben!$C$11),"Frist überschritten",IF(N($F25)&gt;Vorgaben!$C$7,"über Höchstarbeitszeit",IF(AND(N($F25)&gt;9,N($E25)&lt;Vorgaben!$C$10),"Pause zu kurz",IF(AND(N($F25)&gt;6,N($E25)&lt;Vorgaben!$C$9),"Pause zu kurz",IF(AND(N($K25)&gt;0,N($K25)&lt;IF(N($A25)&gt;=DATE(2027,1,1),Vorgaben!$C$6,Vorgaben!$C$5)),"unter Mindestlohn",""))))))</f>
        <v/>
      </c>
      <c r="K25" s="28">
        <f>IF($B25="","",IFERROR(IF(N(INDEX(Personen!$E$2:$E$41,MATCH($B25,Personen!$B$2:$B$41,0)))=0,"",INDEX(Personen!$E$2:$E$41,MATCH($B25,Personen!$B$2:$B$41,0))),""))</f>
        <v/>
      </c>
      <c r="L25" s="28">
        <f>IF(OR($H25&lt;&gt;"erfasst",$F25=""),"",ROUND(N($F25)*N($K25),2))</f>
        <v/>
      </c>
      <c r="M25" s="22" t="n"/>
    </row>
    <row r="26">
      <c r="A26" s="29" t="n"/>
      <c r="B26" s="22" t="n"/>
      <c r="C26" s="30" t="n"/>
      <c r="D26" s="30" t="n"/>
      <c r="E26" s="31" t="n"/>
      <c r="F26" s="28">
        <f>IF(OR($H26&lt;&gt;"erfasst",$C26="",$D26=""),"",ROUND(MOD($D26-$C26,1)*24-N($E26)/60,2))</f>
        <v/>
      </c>
      <c r="G26" s="22" t="n"/>
      <c r="H26" s="22" t="n"/>
      <c r="I26" s="29" t="n"/>
      <c r="J26" s="10">
        <f>IF(OR($H26&lt;&gt;"erfasst",$A26=""),"",IF(AND($I26&lt;&gt;"",N($I26)-N($A26)&gt;Vorgaben!$C$11),"Frist überschritten",IF(N($F26)&gt;Vorgaben!$C$7,"über Höchstarbeitszeit",IF(AND(N($F26)&gt;9,N($E26)&lt;Vorgaben!$C$10),"Pause zu kurz",IF(AND(N($F26)&gt;6,N($E26)&lt;Vorgaben!$C$9),"Pause zu kurz",IF(AND(N($K26)&gt;0,N($K26)&lt;IF(N($A26)&gt;=DATE(2027,1,1),Vorgaben!$C$6,Vorgaben!$C$5)),"unter Mindestlohn",""))))))</f>
        <v/>
      </c>
      <c r="K26" s="28">
        <f>IF($B26="","",IFERROR(IF(N(INDEX(Personen!$E$2:$E$41,MATCH($B26,Personen!$B$2:$B$41,0)))=0,"",INDEX(Personen!$E$2:$E$41,MATCH($B26,Personen!$B$2:$B$41,0))),""))</f>
        <v/>
      </c>
      <c r="L26" s="28">
        <f>IF(OR($H26&lt;&gt;"erfasst",$F26=""),"",ROUND(N($F26)*N($K26),2))</f>
        <v/>
      </c>
      <c r="M26" s="22" t="n"/>
    </row>
    <row r="27">
      <c r="A27" s="29" t="n"/>
      <c r="B27" s="22" t="n"/>
      <c r="C27" s="30" t="n"/>
      <c r="D27" s="30" t="n"/>
      <c r="E27" s="31" t="n"/>
      <c r="F27" s="28">
        <f>IF(OR($H27&lt;&gt;"erfasst",$C27="",$D27=""),"",ROUND(MOD($D27-$C27,1)*24-N($E27)/60,2))</f>
        <v/>
      </c>
      <c r="G27" s="22" t="n"/>
      <c r="H27" s="22" t="n"/>
      <c r="I27" s="29" t="n"/>
      <c r="J27" s="10">
        <f>IF(OR($H27&lt;&gt;"erfasst",$A27=""),"",IF(AND($I27&lt;&gt;"",N($I27)-N($A27)&gt;Vorgaben!$C$11),"Frist überschritten",IF(N($F27)&gt;Vorgaben!$C$7,"über Höchstarbeitszeit",IF(AND(N($F27)&gt;9,N($E27)&lt;Vorgaben!$C$10),"Pause zu kurz",IF(AND(N($F27)&gt;6,N($E27)&lt;Vorgaben!$C$9),"Pause zu kurz",IF(AND(N($K27)&gt;0,N($K27)&lt;IF(N($A27)&gt;=DATE(2027,1,1),Vorgaben!$C$6,Vorgaben!$C$5)),"unter Mindestlohn",""))))))</f>
        <v/>
      </c>
      <c r="K27" s="28">
        <f>IF($B27="","",IFERROR(IF(N(INDEX(Personen!$E$2:$E$41,MATCH($B27,Personen!$B$2:$B$41,0)))=0,"",INDEX(Personen!$E$2:$E$41,MATCH($B27,Personen!$B$2:$B$41,0))),""))</f>
        <v/>
      </c>
      <c r="L27" s="28">
        <f>IF(OR($H27&lt;&gt;"erfasst",$F27=""),"",ROUND(N($F27)*N($K27),2))</f>
        <v/>
      </c>
      <c r="M27" s="22" t="n"/>
    </row>
    <row r="28">
      <c r="A28" s="29" t="n"/>
      <c r="B28" s="22" t="n"/>
      <c r="C28" s="30" t="n"/>
      <c r="D28" s="30" t="n"/>
      <c r="E28" s="31" t="n"/>
      <c r="F28" s="28">
        <f>IF(OR($H28&lt;&gt;"erfasst",$C28="",$D28=""),"",ROUND(MOD($D28-$C28,1)*24-N($E28)/60,2))</f>
        <v/>
      </c>
      <c r="G28" s="22" t="n"/>
      <c r="H28" s="22" t="n"/>
      <c r="I28" s="29" t="n"/>
      <c r="J28" s="10">
        <f>IF(OR($H28&lt;&gt;"erfasst",$A28=""),"",IF(AND($I28&lt;&gt;"",N($I28)-N($A28)&gt;Vorgaben!$C$11),"Frist überschritten",IF(N($F28)&gt;Vorgaben!$C$7,"über Höchstarbeitszeit",IF(AND(N($F28)&gt;9,N($E28)&lt;Vorgaben!$C$10),"Pause zu kurz",IF(AND(N($F28)&gt;6,N($E28)&lt;Vorgaben!$C$9),"Pause zu kurz",IF(AND(N($K28)&gt;0,N($K28)&lt;IF(N($A28)&gt;=DATE(2027,1,1),Vorgaben!$C$6,Vorgaben!$C$5)),"unter Mindestlohn",""))))))</f>
        <v/>
      </c>
      <c r="K28" s="28">
        <f>IF($B28="","",IFERROR(IF(N(INDEX(Personen!$E$2:$E$41,MATCH($B28,Personen!$B$2:$B$41,0)))=0,"",INDEX(Personen!$E$2:$E$41,MATCH($B28,Personen!$B$2:$B$41,0))),""))</f>
        <v/>
      </c>
      <c r="L28" s="28">
        <f>IF(OR($H28&lt;&gt;"erfasst",$F28=""),"",ROUND(N($F28)*N($K28),2))</f>
        <v/>
      </c>
      <c r="M28" s="22" t="n"/>
    </row>
    <row r="29">
      <c r="A29" s="29" t="n"/>
      <c r="B29" s="22" t="n"/>
      <c r="C29" s="30" t="n"/>
      <c r="D29" s="30" t="n"/>
      <c r="E29" s="31" t="n"/>
      <c r="F29" s="28">
        <f>IF(OR($H29&lt;&gt;"erfasst",$C29="",$D29=""),"",ROUND(MOD($D29-$C29,1)*24-N($E29)/60,2))</f>
        <v/>
      </c>
      <c r="G29" s="22" t="n"/>
      <c r="H29" s="22" t="n"/>
      <c r="I29" s="29" t="n"/>
      <c r="J29" s="10">
        <f>IF(OR($H29&lt;&gt;"erfasst",$A29=""),"",IF(AND($I29&lt;&gt;"",N($I29)-N($A29)&gt;Vorgaben!$C$11),"Frist überschritten",IF(N($F29)&gt;Vorgaben!$C$7,"über Höchstarbeitszeit",IF(AND(N($F29)&gt;9,N($E29)&lt;Vorgaben!$C$10),"Pause zu kurz",IF(AND(N($F29)&gt;6,N($E29)&lt;Vorgaben!$C$9),"Pause zu kurz",IF(AND(N($K29)&gt;0,N($K29)&lt;IF(N($A29)&gt;=DATE(2027,1,1),Vorgaben!$C$6,Vorgaben!$C$5)),"unter Mindestlohn",""))))))</f>
        <v/>
      </c>
      <c r="K29" s="28">
        <f>IF($B29="","",IFERROR(IF(N(INDEX(Personen!$E$2:$E$41,MATCH($B29,Personen!$B$2:$B$41,0)))=0,"",INDEX(Personen!$E$2:$E$41,MATCH($B29,Personen!$B$2:$B$41,0))),""))</f>
        <v/>
      </c>
      <c r="L29" s="28">
        <f>IF(OR($H29&lt;&gt;"erfasst",$F29=""),"",ROUND(N($F29)*N($K29),2))</f>
        <v/>
      </c>
      <c r="M29" s="22" t="n"/>
    </row>
    <row r="30">
      <c r="A30" s="29" t="n"/>
      <c r="B30" s="22" t="n"/>
      <c r="C30" s="30" t="n"/>
      <c r="D30" s="30" t="n"/>
      <c r="E30" s="31" t="n"/>
      <c r="F30" s="28">
        <f>IF(OR($H30&lt;&gt;"erfasst",$C30="",$D30=""),"",ROUND(MOD($D30-$C30,1)*24-N($E30)/60,2))</f>
        <v/>
      </c>
      <c r="G30" s="22" t="n"/>
      <c r="H30" s="22" t="n"/>
      <c r="I30" s="29" t="n"/>
      <c r="J30" s="10">
        <f>IF(OR($H30&lt;&gt;"erfasst",$A30=""),"",IF(AND($I30&lt;&gt;"",N($I30)-N($A30)&gt;Vorgaben!$C$11),"Frist überschritten",IF(N($F30)&gt;Vorgaben!$C$7,"über Höchstarbeitszeit",IF(AND(N($F30)&gt;9,N($E30)&lt;Vorgaben!$C$10),"Pause zu kurz",IF(AND(N($F30)&gt;6,N($E30)&lt;Vorgaben!$C$9),"Pause zu kurz",IF(AND(N($K30)&gt;0,N($K30)&lt;IF(N($A30)&gt;=DATE(2027,1,1),Vorgaben!$C$6,Vorgaben!$C$5)),"unter Mindestlohn",""))))))</f>
        <v/>
      </c>
      <c r="K30" s="28">
        <f>IF($B30="","",IFERROR(IF(N(INDEX(Personen!$E$2:$E$41,MATCH($B30,Personen!$B$2:$B$41,0)))=0,"",INDEX(Personen!$E$2:$E$41,MATCH($B30,Personen!$B$2:$B$41,0))),""))</f>
        <v/>
      </c>
      <c r="L30" s="28">
        <f>IF(OR($H30&lt;&gt;"erfasst",$F30=""),"",ROUND(N($F30)*N($K30),2))</f>
        <v/>
      </c>
      <c r="M30" s="22" t="n"/>
    </row>
    <row r="31">
      <c r="A31" s="29" t="n"/>
      <c r="B31" s="22" t="n"/>
      <c r="C31" s="30" t="n"/>
      <c r="D31" s="30" t="n"/>
      <c r="E31" s="31" t="n"/>
      <c r="F31" s="28">
        <f>IF(OR($H31&lt;&gt;"erfasst",$C31="",$D31=""),"",ROUND(MOD($D31-$C31,1)*24-N($E31)/60,2))</f>
        <v/>
      </c>
      <c r="G31" s="22" t="n"/>
      <c r="H31" s="22" t="n"/>
      <c r="I31" s="29" t="n"/>
      <c r="J31" s="10">
        <f>IF(OR($H31&lt;&gt;"erfasst",$A31=""),"",IF(AND($I31&lt;&gt;"",N($I31)-N($A31)&gt;Vorgaben!$C$11),"Frist überschritten",IF(N($F31)&gt;Vorgaben!$C$7,"über Höchstarbeitszeit",IF(AND(N($F31)&gt;9,N($E31)&lt;Vorgaben!$C$10),"Pause zu kurz",IF(AND(N($F31)&gt;6,N($E31)&lt;Vorgaben!$C$9),"Pause zu kurz",IF(AND(N($K31)&gt;0,N($K31)&lt;IF(N($A31)&gt;=DATE(2027,1,1),Vorgaben!$C$6,Vorgaben!$C$5)),"unter Mindestlohn",""))))))</f>
        <v/>
      </c>
      <c r="K31" s="28">
        <f>IF($B31="","",IFERROR(IF(N(INDEX(Personen!$E$2:$E$41,MATCH($B31,Personen!$B$2:$B$41,0)))=0,"",INDEX(Personen!$E$2:$E$41,MATCH($B31,Personen!$B$2:$B$41,0))),""))</f>
        <v/>
      </c>
      <c r="L31" s="28">
        <f>IF(OR($H31&lt;&gt;"erfasst",$F31=""),"",ROUND(N($F31)*N($K31),2))</f>
        <v/>
      </c>
      <c r="M31" s="22" t="n"/>
    </row>
    <row r="32">
      <c r="A32" s="29" t="n"/>
      <c r="B32" s="22" t="n"/>
      <c r="C32" s="30" t="n"/>
      <c r="D32" s="30" t="n"/>
      <c r="E32" s="31" t="n"/>
      <c r="F32" s="28">
        <f>IF(OR($H32&lt;&gt;"erfasst",$C32="",$D32=""),"",ROUND(MOD($D32-$C32,1)*24-N($E32)/60,2))</f>
        <v/>
      </c>
      <c r="G32" s="22" t="n"/>
      <c r="H32" s="22" t="n"/>
      <c r="I32" s="29" t="n"/>
      <c r="J32" s="10">
        <f>IF(OR($H32&lt;&gt;"erfasst",$A32=""),"",IF(AND($I32&lt;&gt;"",N($I32)-N($A32)&gt;Vorgaben!$C$11),"Frist überschritten",IF(N($F32)&gt;Vorgaben!$C$7,"über Höchstarbeitszeit",IF(AND(N($F32)&gt;9,N($E32)&lt;Vorgaben!$C$10),"Pause zu kurz",IF(AND(N($F32)&gt;6,N($E32)&lt;Vorgaben!$C$9),"Pause zu kurz",IF(AND(N($K32)&gt;0,N($K32)&lt;IF(N($A32)&gt;=DATE(2027,1,1),Vorgaben!$C$6,Vorgaben!$C$5)),"unter Mindestlohn",""))))))</f>
        <v/>
      </c>
      <c r="K32" s="28">
        <f>IF($B32="","",IFERROR(IF(N(INDEX(Personen!$E$2:$E$41,MATCH($B32,Personen!$B$2:$B$41,0)))=0,"",INDEX(Personen!$E$2:$E$41,MATCH($B32,Personen!$B$2:$B$41,0))),""))</f>
        <v/>
      </c>
      <c r="L32" s="28">
        <f>IF(OR($H32&lt;&gt;"erfasst",$F32=""),"",ROUND(N($F32)*N($K32),2))</f>
        <v/>
      </c>
      <c r="M32" s="22" t="n"/>
    </row>
    <row r="33">
      <c r="A33" s="29" t="n"/>
      <c r="B33" s="22" t="n"/>
      <c r="C33" s="30" t="n"/>
      <c r="D33" s="30" t="n"/>
      <c r="E33" s="31" t="n"/>
      <c r="F33" s="28">
        <f>IF(OR($H33&lt;&gt;"erfasst",$C33="",$D33=""),"",ROUND(MOD($D33-$C33,1)*24-N($E33)/60,2))</f>
        <v/>
      </c>
      <c r="G33" s="22" t="n"/>
      <c r="H33" s="22" t="n"/>
      <c r="I33" s="29" t="n"/>
      <c r="J33" s="10">
        <f>IF(OR($H33&lt;&gt;"erfasst",$A33=""),"",IF(AND($I33&lt;&gt;"",N($I33)-N($A33)&gt;Vorgaben!$C$11),"Frist überschritten",IF(N($F33)&gt;Vorgaben!$C$7,"über Höchstarbeitszeit",IF(AND(N($F33)&gt;9,N($E33)&lt;Vorgaben!$C$10),"Pause zu kurz",IF(AND(N($F33)&gt;6,N($E33)&lt;Vorgaben!$C$9),"Pause zu kurz",IF(AND(N($K33)&gt;0,N($K33)&lt;IF(N($A33)&gt;=DATE(2027,1,1),Vorgaben!$C$6,Vorgaben!$C$5)),"unter Mindestlohn",""))))))</f>
        <v/>
      </c>
      <c r="K33" s="28">
        <f>IF($B33="","",IFERROR(IF(N(INDEX(Personen!$E$2:$E$41,MATCH($B33,Personen!$B$2:$B$41,0)))=0,"",INDEX(Personen!$E$2:$E$41,MATCH($B33,Personen!$B$2:$B$41,0))),""))</f>
        <v/>
      </c>
      <c r="L33" s="28">
        <f>IF(OR($H33&lt;&gt;"erfasst",$F33=""),"",ROUND(N($F33)*N($K33),2))</f>
        <v/>
      </c>
      <c r="M33" s="22" t="n"/>
    </row>
    <row r="34">
      <c r="A34" s="29" t="n"/>
      <c r="B34" s="22" t="n"/>
      <c r="C34" s="30" t="n"/>
      <c r="D34" s="30" t="n"/>
      <c r="E34" s="31" t="n"/>
      <c r="F34" s="28">
        <f>IF(OR($H34&lt;&gt;"erfasst",$C34="",$D34=""),"",ROUND(MOD($D34-$C34,1)*24-N($E34)/60,2))</f>
        <v/>
      </c>
      <c r="G34" s="22" t="n"/>
      <c r="H34" s="22" t="n"/>
      <c r="I34" s="29" t="n"/>
      <c r="J34" s="10">
        <f>IF(OR($H34&lt;&gt;"erfasst",$A34=""),"",IF(AND($I34&lt;&gt;"",N($I34)-N($A34)&gt;Vorgaben!$C$11),"Frist überschritten",IF(N($F34)&gt;Vorgaben!$C$7,"über Höchstarbeitszeit",IF(AND(N($F34)&gt;9,N($E34)&lt;Vorgaben!$C$10),"Pause zu kurz",IF(AND(N($F34)&gt;6,N($E34)&lt;Vorgaben!$C$9),"Pause zu kurz",IF(AND(N($K34)&gt;0,N($K34)&lt;IF(N($A34)&gt;=DATE(2027,1,1),Vorgaben!$C$6,Vorgaben!$C$5)),"unter Mindestlohn",""))))))</f>
        <v/>
      </c>
      <c r="K34" s="28">
        <f>IF($B34="","",IFERROR(IF(N(INDEX(Personen!$E$2:$E$41,MATCH($B34,Personen!$B$2:$B$41,0)))=0,"",INDEX(Personen!$E$2:$E$41,MATCH($B34,Personen!$B$2:$B$41,0))),""))</f>
        <v/>
      </c>
      <c r="L34" s="28">
        <f>IF(OR($H34&lt;&gt;"erfasst",$F34=""),"",ROUND(N($F34)*N($K34),2))</f>
        <v/>
      </c>
      <c r="M34" s="22" t="n"/>
    </row>
    <row r="35">
      <c r="A35" s="29" t="n"/>
      <c r="B35" s="22" t="n"/>
      <c r="C35" s="30" t="n"/>
      <c r="D35" s="30" t="n"/>
      <c r="E35" s="31" t="n"/>
      <c r="F35" s="28">
        <f>IF(OR($H35&lt;&gt;"erfasst",$C35="",$D35=""),"",ROUND(MOD($D35-$C35,1)*24-N($E35)/60,2))</f>
        <v/>
      </c>
      <c r="G35" s="22" t="n"/>
      <c r="H35" s="22" t="n"/>
      <c r="I35" s="29" t="n"/>
      <c r="J35" s="10">
        <f>IF(OR($H35&lt;&gt;"erfasst",$A35=""),"",IF(AND($I35&lt;&gt;"",N($I35)-N($A35)&gt;Vorgaben!$C$11),"Frist überschritten",IF(N($F35)&gt;Vorgaben!$C$7,"über Höchstarbeitszeit",IF(AND(N($F35)&gt;9,N($E35)&lt;Vorgaben!$C$10),"Pause zu kurz",IF(AND(N($F35)&gt;6,N($E35)&lt;Vorgaben!$C$9),"Pause zu kurz",IF(AND(N($K35)&gt;0,N($K35)&lt;IF(N($A35)&gt;=DATE(2027,1,1),Vorgaben!$C$6,Vorgaben!$C$5)),"unter Mindestlohn",""))))))</f>
        <v/>
      </c>
      <c r="K35" s="28">
        <f>IF($B35="","",IFERROR(IF(N(INDEX(Personen!$E$2:$E$41,MATCH($B35,Personen!$B$2:$B$41,0)))=0,"",INDEX(Personen!$E$2:$E$41,MATCH($B35,Personen!$B$2:$B$41,0))),""))</f>
        <v/>
      </c>
      <c r="L35" s="28">
        <f>IF(OR($H35&lt;&gt;"erfasst",$F35=""),"",ROUND(N($F35)*N($K35),2))</f>
        <v/>
      </c>
      <c r="M35" s="22" t="n"/>
    </row>
    <row r="36">
      <c r="A36" s="29" t="n"/>
      <c r="B36" s="22" t="n"/>
      <c r="C36" s="30" t="n"/>
      <c r="D36" s="30" t="n"/>
      <c r="E36" s="31" t="n"/>
      <c r="F36" s="28">
        <f>IF(OR($H36&lt;&gt;"erfasst",$C36="",$D36=""),"",ROUND(MOD($D36-$C36,1)*24-N($E36)/60,2))</f>
        <v/>
      </c>
      <c r="G36" s="22" t="n"/>
      <c r="H36" s="22" t="n"/>
      <c r="I36" s="29" t="n"/>
      <c r="J36" s="10">
        <f>IF(OR($H36&lt;&gt;"erfasst",$A36=""),"",IF(AND($I36&lt;&gt;"",N($I36)-N($A36)&gt;Vorgaben!$C$11),"Frist überschritten",IF(N($F36)&gt;Vorgaben!$C$7,"über Höchstarbeitszeit",IF(AND(N($F36)&gt;9,N($E36)&lt;Vorgaben!$C$10),"Pause zu kurz",IF(AND(N($F36)&gt;6,N($E36)&lt;Vorgaben!$C$9),"Pause zu kurz",IF(AND(N($K36)&gt;0,N($K36)&lt;IF(N($A36)&gt;=DATE(2027,1,1),Vorgaben!$C$6,Vorgaben!$C$5)),"unter Mindestlohn",""))))))</f>
        <v/>
      </c>
      <c r="K36" s="28">
        <f>IF($B36="","",IFERROR(IF(N(INDEX(Personen!$E$2:$E$41,MATCH($B36,Personen!$B$2:$B$41,0)))=0,"",INDEX(Personen!$E$2:$E$41,MATCH($B36,Personen!$B$2:$B$41,0))),""))</f>
        <v/>
      </c>
      <c r="L36" s="28">
        <f>IF(OR($H36&lt;&gt;"erfasst",$F36=""),"",ROUND(N($F36)*N($K36),2))</f>
        <v/>
      </c>
      <c r="M36" s="22" t="n"/>
    </row>
    <row r="37">
      <c r="A37" s="29" t="n"/>
      <c r="B37" s="22" t="n"/>
      <c r="C37" s="30" t="n"/>
      <c r="D37" s="30" t="n"/>
      <c r="E37" s="31" t="n"/>
      <c r="F37" s="28">
        <f>IF(OR($H37&lt;&gt;"erfasst",$C37="",$D37=""),"",ROUND(MOD($D37-$C37,1)*24-N($E37)/60,2))</f>
        <v/>
      </c>
      <c r="G37" s="22" t="n"/>
      <c r="H37" s="22" t="n"/>
      <c r="I37" s="29" t="n"/>
      <c r="J37" s="10">
        <f>IF(OR($H37&lt;&gt;"erfasst",$A37=""),"",IF(AND($I37&lt;&gt;"",N($I37)-N($A37)&gt;Vorgaben!$C$11),"Frist überschritten",IF(N($F37)&gt;Vorgaben!$C$7,"über Höchstarbeitszeit",IF(AND(N($F37)&gt;9,N($E37)&lt;Vorgaben!$C$10),"Pause zu kurz",IF(AND(N($F37)&gt;6,N($E37)&lt;Vorgaben!$C$9),"Pause zu kurz",IF(AND(N($K37)&gt;0,N($K37)&lt;IF(N($A37)&gt;=DATE(2027,1,1),Vorgaben!$C$6,Vorgaben!$C$5)),"unter Mindestlohn",""))))))</f>
        <v/>
      </c>
      <c r="K37" s="28">
        <f>IF($B37="","",IFERROR(IF(N(INDEX(Personen!$E$2:$E$41,MATCH($B37,Personen!$B$2:$B$41,0)))=0,"",INDEX(Personen!$E$2:$E$41,MATCH($B37,Personen!$B$2:$B$41,0))),""))</f>
        <v/>
      </c>
      <c r="L37" s="28">
        <f>IF(OR($H37&lt;&gt;"erfasst",$F37=""),"",ROUND(N($F37)*N($K37),2))</f>
        <v/>
      </c>
      <c r="M37" s="22" t="n"/>
    </row>
    <row r="38">
      <c r="A38" s="29" t="n"/>
      <c r="B38" s="22" t="n"/>
      <c r="C38" s="30" t="n"/>
      <c r="D38" s="30" t="n"/>
      <c r="E38" s="31" t="n"/>
      <c r="F38" s="28">
        <f>IF(OR($H38&lt;&gt;"erfasst",$C38="",$D38=""),"",ROUND(MOD($D38-$C38,1)*24-N($E38)/60,2))</f>
        <v/>
      </c>
      <c r="G38" s="22" t="n"/>
      <c r="H38" s="22" t="n"/>
      <c r="I38" s="29" t="n"/>
      <c r="J38" s="10">
        <f>IF(OR($H38&lt;&gt;"erfasst",$A38=""),"",IF(AND($I38&lt;&gt;"",N($I38)-N($A38)&gt;Vorgaben!$C$11),"Frist überschritten",IF(N($F38)&gt;Vorgaben!$C$7,"über Höchstarbeitszeit",IF(AND(N($F38)&gt;9,N($E38)&lt;Vorgaben!$C$10),"Pause zu kurz",IF(AND(N($F38)&gt;6,N($E38)&lt;Vorgaben!$C$9),"Pause zu kurz",IF(AND(N($K38)&gt;0,N($K38)&lt;IF(N($A38)&gt;=DATE(2027,1,1),Vorgaben!$C$6,Vorgaben!$C$5)),"unter Mindestlohn",""))))))</f>
        <v/>
      </c>
      <c r="K38" s="28">
        <f>IF($B38="","",IFERROR(IF(N(INDEX(Personen!$E$2:$E$41,MATCH($B38,Personen!$B$2:$B$41,0)))=0,"",INDEX(Personen!$E$2:$E$41,MATCH($B38,Personen!$B$2:$B$41,0))),""))</f>
        <v/>
      </c>
      <c r="L38" s="28">
        <f>IF(OR($H38&lt;&gt;"erfasst",$F38=""),"",ROUND(N($F38)*N($K38),2))</f>
        <v/>
      </c>
      <c r="M38" s="22" t="n"/>
    </row>
    <row r="39">
      <c r="A39" s="29" t="n"/>
      <c r="B39" s="22" t="n"/>
      <c r="C39" s="30" t="n"/>
      <c r="D39" s="30" t="n"/>
      <c r="E39" s="31" t="n"/>
      <c r="F39" s="28">
        <f>IF(OR($H39&lt;&gt;"erfasst",$C39="",$D39=""),"",ROUND(MOD($D39-$C39,1)*24-N($E39)/60,2))</f>
        <v/>
      </c>
      <c r="G39" s="22" t="n"/>
      <c r="H39" s="22" t="n"/>
      <c r="I39" s="29" t="n"/>
      <c r="J39" s="10">
        <f>IF(OR($H39&lt;&gt;"erfasst",$A39=""),"",IF(AND($I39&lt;&gt;"",N($I39)-N($A39)&gt;Vorgaben!$C$11),"Frist überschritten",IF(N($F39)&gt;Vorgaben!$C$7,"über Höchstarbeitszeit",IF(AND(N($F39)&gt;9,N($E39)&lt;Vorgaben!$C$10),"Pause zu kurz",IF(AND(N($F39)&gt;6,N($E39)&lt;Vorgaben!$C$9),"Pause zu kurz",IF(AND(N($K39)&gt;0,N($K39)&lt;IF(N($A39)&gt;=DATE(2027,1,1),Vorgaben!$C$6,Vorgaben!$C$5)),"unter Mindestlohn",""))))))</f>
        <v/>
      </c>
      <c r="K39" s="28">
        <f>IF($B39="","",IFERROR(IF(N(INDEX(Personen!$E$2:$E$41,MATCH($B39,Personen!$B$2:$B$41,0)))=0,"",INDEX(Personen!$E$2:$E$41,MATCH($B39,Personen!$B$2:$B$41,0))),""))</f>
        <v/>
      </c>
      <c r="L39" s="28">
        <f>IF(OR($H39&lt;&gt;"erfasst",$F39=""),"",ROUND(N($F39)*N($K39),2))</f>
        <v/>
      </c>
      <c r="M39" s="22" t="n"/>
    </row>
    <row r="40">
      <c r="A40" s="29" t="n"/>
      <c r="B40" s="22" t="n"/>
      <c r="C40" s="30" t="n"/>
      <c r="D40" s="30" t="n"/>
      <c r="E40" s="31" t="n"/>
      <c r="F40" s="28">
        <f>IF(OR($H40&lt;&gt;"erfasst",$C40="",$D40=""),"",ROUND(MOD($D40-$C40,1)*24-N($E40)/60,2))</f>
        <v/>
      </c>
      <c r="G40" s="22" t="n"/>
      <c r="H40" s="22" t="n"/>
      <c r="I40" s="29" t="n"/>
      <c r="J40" s="10">
        <f>IF(OR($H40&lt;&gt;"erfasst",$A40=""),"",IF(AND($I40&lt;&gt;"",N($I40)-N($A40)&gt;Vorgaben!$C$11),"Frist überschritten",IF(N($F40)&gt;Vorgaben!$C$7,"über Höchstarbeitszeit",IF(AND(N($F40)&gt;9,N($E40)&lt;Vorgaben!$C$10),"Pause zu kurz",IF(AND(N($F40)&gt;6,N($E40)&lt;Vorgaben!$C$9),"Pause zu kurz",IF(AND(N($K40)&gt;0,N($K40)&lt;IF(N($A40)&gt;=DATE(2027,1,1),Vorgaben!$C$6,Vorgaben!$C$5)),"unter Mindestlohn",""))))))</f>
        <v/>
      </c>
      <c r="K40" s="28">
        <f>IF($B40="","",IFERROR(IF(N(INDEX(Personen!$E$2:$E$41,MATCH($B40,Personen!$B$2:$B$41,0)))=0,"",INDEX(Personen!$E$2:$E$41,MATCH($B40,Personen!$B$2:$B$41,0))),""))</f>
        <v/>
      </c>
      <c r="L40" s="28">
        <f>IF(OR($H40&lt;&gt;"erfasst",$F40=""),"",ROUND(N($F40)*N($K40),2))</f>
        <v/>
      </c>
      <c r="M40" s="22" t="n"/>
    </row>
    <row r="41">
      <c r="A41" s="29" t="n"/>
      <c r="B41" s="22" t="n"/>
      <c r="C41" s="30" t="n"/>
      <c r="D41" s="30" t="n"/>
      <c r="E41" s="31" t="n"/>
      <c r="F41" s="28">
        <f>IF(OR($H41&lt;&gt;"erfasst",$C41="",$D41=""),"",ROUND(MOD($D41-$C41,1)*24-N($E41)/60,2))</f>
        <v/>
      </c>
      <c r="G41" s="22" t="n"/>
      <c r="H41" s="22" t="n"/>
      <c r="I41" s="29" t="n"/>
      <c r="J41" s="10">
        <f>IF(OR($H41&lt;&gt;"erfasst",$A41=""),"",IF(AND($I41&lt;&gt;"",N($I41)-N($A41)&gt;Vorgaben!$C$11),"Frist überschritten",IF(N($F41)&gt;Vorgaben!$C$7,"über Höchstarbeitszeit",IF(AND(N($F41)&gt;9,N($E41)&lt;Vorgaben!$C$10),"Pause zu kurz",IF(AND(N($F41)&gt;6,N($E41)&lt;Vorgaben!$C$9),"Pause zu kurz",IF(AND(N($K41)&gt;0,N($K41)&lt;IF(N($A41)&gt;=DATE(2027,1,1),Vorgaben!$C$6,Vorgaben!$C$5)),"unter Mindestlohn",""))))))</f>
        <v/>
      </c>
      <c r="K41" s="28">
        <f>IF($B41="","",IFERROR(IF(N(INDEX(Personen!$E$2:$E$41,MATCH($B41,Personen!$B$2:$B$41,0)))=0,"",INDEX(Personen!$E$2:$E$41,MATCH($B41,Personen!$B$2:$B$41,0))),""))</f>
        <v/>
      </c>
      <c r="L41" s="28">
        <f>IF(OR($H41&lt;&gt;"erfasst",$F41=""),"",ROUND(N($F41)*N($K41),2))</f>
        <v/>
      </c>
      <c r="M41" s="22" t="n"/>
    </row>
    <row r="42">
      <c r="A42" s="29" t="n"/>
      <c r="B42" s="22" t="n"/>
      <c r="C42" s="30" t="n"/>
      <c r="D42" s="30" t="n"/>
      <c r="E42" s="31" t="n"/>
      <c r="F42" s="28">
        <f>IF(OR($H42&lt;&gt;"erfasst",$C42="",$D42=""),"",ROUND(MOD($D42-$C42,1)*24-N($E42)/60,2))</f>
        <v/>
      </c>
      <c r="G42" s="22" t="n"/>
      <c r="H42" s="22" t="n"/>
      <c r="I42" s="29" t="n"/>
      <c r="J42" s="10">
        <f>IF(OR($H42&lt;&gt;"erfasst",$A42=""),"",IF(AND($I42&lt;&gt;"",N($I42)-N($A42)&gt;Vorgaben!$C$11),"Frist überschritten",IF(N($F42)&gt;Vorgaben!$C$7,"über Höchstarbeitszeit",IF(AND(N($F42)&gt;9,N($E42)&lt;Vorgaben!$C$10),"Pause zu kurz",IF(AND(N($F42)&gt;6,N($E42)&lt;Vorgaben!$C$9),"Pause zu kurz",IF(AND(N($K42)&gt;0,N($K42)&lt;IF(N($A42)&gt;=DATE(2027,1,1),Vorgaben!$C$6,Vorgaben!$C$5)),"unter Mindestlohn",""))))))</f>
        <v/>
      </c>
      <c r="K42" s="28">
        <f>IF($B42="","",IFERROR(IF(N(INDEX(Personen!$E$2:$E$41,MATCH($B42,Personen!$B$2:$B$41,0)))=0,"",INDEX(Personen!$E$2:$E$41,MATCH($B42,Personen!$B$2:$B$41,0))),""))</f>
        <v/>
      </c>
      <c r="L42" s="28">
        <f>IF(OR($H42&lt;&gt;"erfasst",$F42=""),"",ROUND(N($F42)*N($K42),2))</f>
        <v/>
      </c>
      <c r="M42" s="22" t="n"/>
    </row>
    <row r="43">
      <c r="A43" s="29" t="n"/>
      <c r="B43" s="22" t="n"/>
      <c r="C43" s="30" t="n"/>
      <c r="D43" s="30" t="n"/>
      <c r="E43" s="31" t="n"/>
      <c r="F43" s="28">
        <f>IF(OR($H43&lt;&gt;"erfasst",$C43="",$D43=""),"",ROUND(MOD($D43-$C43,1)*24-N($E43)/60,2))</f>
        <v/>
      </c>
      <c r="G43" s="22" t="n"/>
      <c r="H43" s="22" t="n"/>
      <c r="I43" s="29" t="n"/>
      <c r="J43" s="10">
        <f>IF(OR($H43&lt;&gt;"erfasst",$A43=""),"",IF(AND($I43&lt;&gt;"",N($I43)-N($A43)&gt;Vorgaben!$C$11),"Frist überschritten",IF(N($F43)&gt;Vorgaben!$C$7,"über Höchstarbeitszeit",IF(AND(N($F43)&gt;9,N($E43)&lt;Vorgaben!$C$10),"Pause zu kurz",IF(AND(N($F43)&gt;6,N($E43)&lt;Vorgaben!$C$9),"Pause zu kurz",IF(AND(N($K43)&gt;0,N($K43)&lt;IF(N($A43)&gt;=DATE(2027,1,1),Vorgaben!$C$6,Vorgaben!$C$5)),"unter Mindestlohn",""))))))</f>
        <v/>
      </c>
      <c r="K43" s="28">
        <f>IF($B43="","",IFERROR(IF(N(INDEX(Personen!$E$2:$E$41,MATCH($B43,Personen!$B$2:$B$41,0)))=0,"",INDEX(Personen!$E$2:$E$41,MATCH($B43,Personen!$B$2:$B$41,0))),""))</f>
        <v/>
      </c>
      <c r="L43" s="28">
        <f>IF(OR($H43&lt;&gt;"erfasst",$F43=""),"",ROUND(N($F43)*N($K43),2))</f>
        <v/>
      </c>
      <c r="M43" s="22" t="n"/>
    </row>
    <row r="44">
      <c r="A44" s="29" t="n"/>
      <c r="B44" s="22" t="n"/>
      <c r="C44" s="30" t="n"/>
      <c r="D44" s="30" t="n"/>
      <c r="E44" s="31" t="n"/>
      <c r="F44" s="28">
        <f>IF(OR($H44&lt;&gt;"erfasst",$C44="",$D44=""),"",ROUND(MOD($D44-$C44,1)*24-N($E44)/60,2))</f>
        <v/>
      </c>
      <c r="G44" s="22" t="n"/>
      <c r="H44" s="22" t="n"/>
      <c r="I44" s="29" t="n"/>
      <c r="J44" s="10">
        <f>IF(OR($H44&lt;&gt;"erfasst",$A44=""),"",IF(AND($I44&lt;&gt;"",N($I44)-N($A44)&gt;Vorgaben!$C$11),"Frist überschritten",IF(N($F44)&gt;Vorgaben!$C$7,"über Höchstarbeitszeit",IF(AND(N($F44)&gt;9,N($E44)&lt;Vorgaben!$C$10),"Pause zu kurz",IF(AND(N($F44)&gt;6,N($E44)&lt;Vorgaben!$C$9),"Pause zu kurz",IF(AND(N($K44)&gt;0,N($K44)&lt;IF(N($A44)&gt;=DATE(2027,1,1),Vorgaben!$C$6,Vorgaben!$C$5)),"unter Mindestlohn",""))))))</f>
        <v/>
      </c>
      <c r="K44" s="28">
        <f>IF($B44="","",IFERROR(IF(N(INDEX(Personen!$E$2:$E$41,MATCH($B44,Personen!$B$2:$B$41,0)))=0,"",INDEX(Personen!$E$2:$E$41,MATCH($B44,Personen!$B$2:$B$41,0))),""))</f>
        <v/>
      </c>
      <c r="L44" s="28">
        <f>IF(OR($H44&lt;&gt;"erfasst",$F44=""),"",ROUND(N($F44)*N($K44),2))</f>
        <v/>
      </c>
      <c r="M44" s="22" t="n"/>
    </row>
    <row r="45">
      <c r="A45" s="29" t="n"/>
      <c r="B45" s="22" t="n"/>
      <c r="C45" s="30" t="n"/>
      <c r="D45" s="30" t="n"/>
      <c r="E45" s="31" t="n"/>
      <c r="F45" s="28">
        <f>IF(OR($H45&lt;&gt;"erfasst",$C45="",$D45=""),"",ROUND(MOD($D45-$C45,1)*24-N($E45)/60,2))</f>
        <v/>
      </c>
      <c r="G45" s="22" t="n"/>
      <c r="H45" s="22" t="n"/>
      <c r="I45" s="29" t="n"/>
      <c r="J45" s="10">
        <f>IF(OR($H45&lt;&gt;"erfasst",$A45=""),"",IF(AND($I45&lt;&gt;"",N($I45)-N($A45)&gt;Vorgaben!$C$11),"Frist überschritten",IF(N($F45)&gt;Vorgaben!$C$7,"über Höchstarbeitszeit",IF(AND(N($F45)&gt;9,N($E45)&lt;Vorgaben!$C$10),"Pause zu kurz",IF(AND(N($F45)&gt;6,N($E45)&lt;Vorgaben!$C$9),"Pause zu kurz",IF(AND(N($K45)&gt;0,N($K45)&lt;IF(N($A45)&gt;=DATE(2027,1,1),Vorgaben!$C$6,Vorgaben!$C$5)),"unter Mindestlohn",""))))))</f>
        <v/>
      </c>
      <c r="K45" s="28">
        <f>IF($B45="","",IFERROR(IF(N(INDEX(Personen!$E$2:$E$41,MATCH($B45,Personen!$B$2:$B$41,0)))=0,"",INDEX(Personen!$E$2:$E$41,MATCH($B45,Personen!$B$2:$B$41,0))),""))</f>
        <v/>
      </c>
      <c r="L45" s="28">
        <f>IF(OR($H45&lt;&gt;"erfasst",$F45=""),"",ROUND(N($F45)*N($K45),2))</f>
        <v/>
      </c>
      <c r="M45" s="22" t="n"/>
    </row>
    <row r="46">
      <c r="A46" s="29" t="n"/>
      <c r="B46" s="22" t="n"/>
      <c r="C46" s="30" t="n"/>
      <c r="D46" s="30" t="n"/>
      <c r="E46" s="31" t="n"/>
      <c r="F46" s="28">
        <f>IF(OR($H46&lt;&gt;"erfasst",$C46="",$D46=""),"",ROUND(MOD($D46-$C46,1)*24-N($E46)/60,2))</f>
        <v/>
      </c>
      <c r="G46" s="22" t="n"/>
      <c r="H46" s="22" t="n"/>
      <c r="I46" s="29" t="n"/>
      <c r="J46" s="10">
        <f>IF(OR($H46&lt;&gt;"erfasst",$A46=""),"",IF(AND($I46&lt;&gt;"",N($I46)-N($A46)&gt;Vorgaben!$C$11),"Frist überschritten",IF(N($F46)&gt;Vorgaben!$C$7,"über Höchstarbeitszeit",IF(AND(N($F46)&gt;9,N($E46)&lt;Vorgaben!$C$10),"Pause zu kurz",IF(AND(N($F46)&gt;6,N($E46)&lt;Vorgaben!$C$9),"Pause zu kurz",IF(AND(N($K46)&gt;0,N($K46)&lt;IF(N($A46)&gt;=DATE(2027,1,1),Vorgaben!$C$6,Vorgaben!$C$5)),"unter Mindestlohn",""))))))</f>
        <v/>
      </c>
      <c r="K46" s="28">
        <f>IF($B46="","",IFERROR(IF(N(INDEX(Personen!$E$2:$E$41,MATCH($B46,Personen!$B$2:$B$41,0)))=0,"",INDEX(Personen!$E$2:$E$41,MATCH($B46,Personen!$B$2:$B$41,0))),""))</f>
        <v/>
      </c>
      <c r="L46" s="28">
        <f>IF(OR($H46&lt;&gt;"erfasst",$F46=""),"",ROUND(N($F46)*N($K46),2))</f>
        <v/>
      </c>
      <c r="M46" s="22" t="n"/>
    </row>
    <row r="47">
      <c r="A47" s="29" t="n"/>
      <c r="B47" s="22" t="n"/>
      <c r="C47" s="30" t="n"/>
      <c r="D47" s="30" t="n"/>
      <c r="E47" s="31" t="n"/>
      <c r="F47" s="28">
        <f>IF(OR($H47&lt;&gt;"erfasst",$C47="",$D47=""),"",ROUND(MOD($D47-$C47,1)*24-N($E47)/60,2))</f>
        <v/>
      </c>
      <c r="G47" s="22" t="n"/>
      <c r="H47" s="22" t="n"/>
      <c r="I47" s="29" t="n"/>
      <c r="J47" s="10">
        <f>IF(OR($H47&lt;&gt;"erfasst",$A47=""),"",IF(AND($I47&lt;&gt;"",N($I47)-N($A47)&gt;Vorgaben!$C$11),"Frist überschritten",IF(N($F47)&gt;Vorgaben!$C$7,"über Höchstarbeitszeit",IF(AND(N($F47)&gt;9,N($E47)&lt;Vorgaben!$C$10),"Pause zu kurz",IF(AND(N($F47)&gt;6,N($E47)&lt;Vorgaben!$C$9),"Pause zu kurz",IF(AND(N($K47)&gt;0,N($K47)&lt;IF(N($A47)&gt;=DATE(2027,1,1),Vorgaben!$C$6,Vorgaben!$C$5)),"unter Mindestlohn",""))))))</f>
        <v/>
      </c>
      <c r="K47" s="28">
        <f>IF($B47="","",IFERROR(IF(N(INDEX(Personen!$E$2:$E$41,MATCH($B47,Personen!$B$2:$B$41,0)))=0,"",INDEX(Personen!$E$2:$E$41,MATCH($B47,Personen!$B$2:$B$41,0))),""))</f>
        <v/>
      </c>
      <c r="L47" s="28">
        <f>IF(OR($H47&lt;&gt;"erfasst",$F47=""),"",ROUND(N($F47)*N($K47),2))</f>
        <v/>
      </c>
      <c r="M47" s="22" t="n"/>
    </row>
    <row r="48">
      <c r="A48" s="29" t="n"/>
      <c r="B48" s="22" t="n"/>
      <c r="C48" s="30" t="n"/>
      <c r="D48" s="30" t="n"/>
      <c r="E48" s="31" t="n"/>
      <c r="F48" s="28">
        <f>IF(OR($H48&lt;&gt;"erfasst",$C48="",$D48=""),"",ROUND(MOD($D48-$C48,1)*24-N($E48)/60,2))</f>
        <v/>
      </c>
      <c r="G48" s="22" t="n"/>
      <c r="H48" s="22" t="n"/>
      <c r="I48" s="29" t="n"/>
      <c r="J48" s="10">
        <f>IF(OR($H48&lt;&gt;"erfasst",$A48=""),"",IF(AND($I48&lt;&gt;"",N($I48)-N($A48)&gt;Vorgaben!$C$11),"Frist überschritten",IF(N($F48)&gt;Vorgaben!$C$7,"über Höchstarbeitszeit",IF(AND(N($F48)&gt;9,N($E48)&lt;Vorgaben!$C$10),"Pause zu kurz",IF(AND(N($F48)&gt;6,N($E48)&lt;Vorgaben!$C$9),"Pause zu kurz",IF(AND(N($K48)&gt;0,N($K48)&lt;IF(N($A48)&gt;=DATE(2027,1,1),Vorgaben!$C$6,Vorgaben!$C$5)),"unter Mindestlohn",""))))))</f>
        <v/>
      </c>
      <c r="K48" s="28">
        <f>IF($B48="","",IFERROR(IF(N(INDEX(Personen!$E$2:$E$41,MATCH($B48,Personen!$B$2:$B$41,0)))=0,"",INDEX(Personen!$E$2:$E$41,MATCH($B48,Personen!$B$2:$B$41,0))),""))</f>
        <v/>
      </c>
      <c r="L48" s="28">
        <f>IF(OR($H48&lt;&gt;"erfasst",$F48=""),"",ROUND(N($F48)*N($K48),2))</f>
        <v/>
      </c>
      <c r="M48" s="22" t="n"/>
    </row>
    <row r="49">
      <c r="A49" s="29" t="n"/>
      <c r="B49" s="22" t="n"/>
      <c r="C49" s="30" t="n"/>
      <c r="D49" s="30" t="n"/>
      <c r="E49" s="31" t="n"/>
      <c r="F49" s="28">
        <f>IF(OR($H49&lt;&gt;"erfasst",$C49="",$D49=""),"",ROUND(MOD($D49-$C49,1)*24-N($E49)/60,2))</f>
        <v/>
      </c>
      <c r="G49" s="22" t="n"/>
      <c r="H49" s="22" t="n"/>
      <c r="I49" s="29" t="n"/>
      <c r="J49" s="10">
        <f>IF(OR($H49&lt;&gt;"erfasst",$A49=""),"",IF(AND($I49&lt;&gt;"",N($I49)-N($A49)&gt;Vorgaben!$C$11),"Frist überschritten",IF(N($F49)&gt;Vorgaben!$C$7,"über Höchstarbeitszeit",IF(AND(N($F49)&gt;9,N($E49)&lt;Vorgaben!$C$10),"Pause zu kurz",IF(AND(N($F49)&gt;6,N($E49)&lt;Vorgaben!$C$9),"Pause zu kurz",IF(AND(N($K49)&gt;0,N($K49)&lt;IF(N($A49)&gt;=DATE(2027,1,1),Vorgaben!$C$6,Vorgaben!$C$5)),"unter Mindestlohn",""))))))</f>
        <v/>
      </c>
      <c r="K49" s="28">
        <f>IF($B49="","",IFERROR(IF(N(INDEX(Personen!$E$2:$E$41,MATCH($B49,Personen!$B$2:$B$41,0)))=0,"",INDEX(Personen!$E$2:$E$41,MATCH($B49,Personen!$B$2:$B$41,0))),""))</f>
        <v/>
      </c>
      <c r="L49" s="28">
        <f>IF(OR($H49&lt;&gt;"erfasst",$F49=""),"",ROUND(N($F49)*N($K49),2))</f>
        <v/>
      </c>
      <c r="M49" s="22" t="n"/>
    </row>
    <row r="50">
      <c r="A50" s="29" t="n"/>
      <c r="B50" s="22" t="n"/>
      <c r="C50" s="30" t="n"/>
      <c r="D50" s="30" t="n"/>
      <c r="E50" s="31" t="n"/>
      <c r="F50" s="28">
        <f>IF(OR($H50&lt;&gt;"erfasst",$C50="",$D50=""),"",ROUND(MOD($D50-$C50,1)*24-N($E50)/60,2))</f>
        <v/>
      </c>
      <c r="G50" s="22" t="n"/>
      <c r="H50" s="22" t="n"/>
      <c r="I50" s="29" t="n"/>
      <c r="J50" s="10">
        <f>IF(OR($H50&lt;&gt;"erfasst",$A50=""),"",IF(AND($I50&lt;&gt;"",N($I50)-N($A50)&gt;Vorgaben!$C$11),"Frist überschritten",IF(N($F50)&gt;Vorgaben!$C$7,"über Höchstarbeitszeit",IF(AND(N($F50)&gt;9,N($E50)&lt;Vorgaben!$C$10),"Pause zu kurz",IF(AND(N($F50)&gt;6,N($E50)&lt;Vorgaben!$C$9),"Pause zu kurz",IF(AND(N($K50)&gt;0,N($K50)&lt;IF(N($A50)&gt;=DATE(2027,1,1),Vorgaben!$C$6,Vorgaben!$C$5)),"unter Mindestlohn",""))))))</f>
        <v/>
      </c>
      <c r="K50" s="28">
        <f>IF($B50="","",IFERROR(IF(N(INDEX(Personen!$E$2:$E$41,MATCH($B50,Personen!$B$2:$B$41,0)))=0,"",INDEX(Personen!$E$2:$E$41,MATCH($B50,Personen!$B$2:$B$41,0))),""))</f>
        <v/>
      </c>
      <c r="L50" s="28">
        <f>IF(OR($H50&lt;&gt;"erfasst",$F50=""),"",ROUND(N($F50)*N($K50),2))</f>
        <v/>
      </c>
      <c r="M50" s="22" t="n"/>
    </row>
    <row r="51">
      <c r="A51" s="29" t="n"/>
      <c r="B51" s="22" t="n"/>
      <c r="C51" s="30" t="n"/>
      <c r="D51" s="30" t="n"/>
      <c r="E51" s="31" t="n"/>
      <c r="F51" s="28">
        <f>IF(OR($H51&lt;&gt;"erfasst",$C51="",$D51=""),"",ROUND(MOD($D51-$C51,1)*24-N($E51)/60,2))</f>
        <v/>
      </c>
      <c r="G51" s="22" t="n"/>
      <c r="H51" s="22" t="n"/>
      <c r="I51" s="29" t="n"/>
      <c r="J51" s="10">
        <f>IF(OR($H51&lt;&gt;"erfasst",$A51=""),"",IF(AND($I51&lt;&gt;"",N($I51)-N($A51)&gt;Vorgaben!$C$11),"Frist überschritten",IF(N($F51)&gt;Vorgaben!$C$7,"über Höchstarbeitszeit",IF(AND(N($F51)&gt;9,N($E51)&lt;Vorgaben!$C$10),"Pause zu kurz",IF(AND(N($F51)&gt;6,N($E51)&lt;Vorgaben!$C$9),"Pause zu kurz",IF(AND(N($K51)&gt;0,N($K51)&lt;IF(N($A51)&gt;=DATE(2027,1,1),Vorgaben!$C$6,Vorgaben!$C$5)),"unter Mindestlohn",""))))))</f>
        <v/>
      </c>
      <c r="K51" s="28">
        <f>IF($B51="","",IFERROR(IF(N(INDEX(Personen!$E$2:$E$41,MATCH($B51,Personen!$B$2:$B$41,0)))=0,"",INDEX(Personen!$E$2:$E$41,MATCH($B51,Personen!$B$2:$B$41,0))),""))</f>
        <v/>
      </c>
      <c r="L51" s="28">
        <f>IF(OR($H51&lt;&gt;"erfasst",$F51=""),"",ROUND(N($F51)*N($K51),2))</f>
        <v/>
      </c>
      <c r="M51" s="22" t="n"/>
    </row>
    <row r="52">
      <c r="A52" s="29" t="n"/>
      <c r="B52" s="22" t="n"/>
      <c r="C52" s="30" t="n"/>
      <c r="D52" s="30" t="n"/>
      <c r="E52" s="31" t="n"/>
      <c r="F52" s="28">
        <f>IF(OR($H52&lt;&gt;"erfasst",$C52="",$D52=""),"",ROUND(MOD($D52-$C52,1)*24-N($E52)/60,2))</f>
        <v/>
      </c>
      <c r="G52" s="22" t="n"/>
      <c r="H52" s="22" t="n"/>
      <c r="I52" s="29" t="n"/>
      <c r="J52" s="10">
        <f>IF(OR($H52&lt;&gt;"erfasst",$A52=""),"",IF(AND($I52&lt;&gt;"",N($I52)-N($A52)&gt;Vorgaben!$C$11),"Frist überschritten",IF(N($F52)&gt;Vorgaben!$C$7,"über Höchstarbeitszeit",IF(AND(N($F52)&gt;9,N($E52)&lt;Vorgaben!$C$10),"Pause zu kurz",IF(AND(N($F52)&gt;6,N($E52)&lt;Vorgaben!$C$9),"Pause zu kurz",IF(AND(N($K52)&gt;0,N($K52)&lt;IF(N($A52)&gt;=DATE(2027,1,1),Vorgaben!$C$6,Vorgaben!$C$5)),"unter Mindestlohn",""))))))</f>
        <v/>
      </c>
      <c r="K52" s="28">
        <f>IF($B52="","",IFERROR(IF(N(INDEX(Personen!$E$2:$E$41,MATCH($B52,Personen!$B$2:$B$41,0)))=0,"",INDEX(Personen!$E$2:$E$41,MATCH($B52,Personen!$B$2:$B$41,0))),""))</f>
        <v/>
      </c>
      <c r="L52" s="28">
        <f>IF(OR($H52&lt;&gt;"erfasst",$F52=""),"",ROUND(N($F52)*N($K52),2))</f>
        <v/>
      </c>
      <c r="M52" s="22" t="n"/>
    </row>
    <row r="53">
      <c r="A53" s="29" t="n"/>
      <c r="B53" s="22" t="n"/>
      <c r="C53" s="30" t="n"/>
      <c r="D53" s="30" t="n"/>
      <c r="E53" s="31" t="n"/>
      <c r="F53" s="28">
        <f>IF(OR($H53&lt;&gt;"erfasst",$C53="",$D53=""),"",ROUND(MOD($D53-$C53,1)*24-N($E53)/60,2))</f>
        <v/>
      </c>
      <c r="G53" s="22" t="n"/>
      <c r="H53" s="22" t="n"/>
      <c r="I53" s="29" t="n"/>
      <c r="J53" s="10">
        <f>IF(OR($H53&lt;&gt;"erfasst",$A53=""),"",IF(AND($I53&lt;&gt;"",N($I53)-N($A53)&gt;Vorgaben!$C$11),"Frist überschritten",IF(N($F53)&gt;Vorgaben!$C$7,"über Höchstarbeitszeit",IF(AND(N($F53)&gt;9,N($E53)&lt;Vorgaben!$C$10),"Pause zu kurz",IF(AND(N($F53)&gt;6,N($E53)&lt;Vorgaben!$C$9),"Pause zu kurz",IF(AND(N($K53)&gt;0,N($K53)&lt;IF(N($A53)&gt;=DATE(2027,1,1),Vorgaben!$C$6,Vorgaben!$C$5)),"unter Mindestlohn",""))))))</f>
        <v/>
      </c>
      <c r="K53" s="28">
        <f>IF($B53="","",IFERROR(IF(N(INDEX(Personen!$E$2:$E$41,MATCH($B53,Personen!$B$2:$B$41,0)))=0,"",INDEX(Personen!$E$2:$E$41,MATCH($B53,Personen!$B$2:$B$41,0))),""))</f>
        <v/>
      </c>
      <c r="L53" s="28">
        <f>IF(OR($H53&lt;&gt;"erfasst",$F53=""),"",ROUND(N($F53)*N($K53),2))</f>
        <v/>
      </c>
      <c r="M53" s="22" t="n"/>
    </row>
    <row r="54">
      <c r="A54" s="29" t="n"/>
      <c r="B54" s="22" t="n"/>
      <c r="C54" s="30" t="n"/>
      <c r="D54" s="30" t="n"/>
      <c r="E54" s="31" t="n"/>
      <c r="F54" s="28">
        <f>IF(OR($H54&lt;&gt;"erfasst",$C54="",$D54=""),"",ROUND(MOD($D54-$C54,1)*24-N($E54)/60,2))</f>
        <v/>
      </c>
      <c r="G54" s="22" t="n"/>
      <c r="H54" s="22" t="n"/>
      <c r="I54" s="29" t="n"/>
      <c r="J54" s="10">
        <f>IF(OR($H54&lt;&gt;"erfasst",$A54=""),"",IF(AND($I54&lt;&gt;"",N($I54)-N($A54)&gt;Vorgaben!$C$11),"Frist überschritten",IF(N($F54)&gt;Vorgaben!$C$7,"über Höchstarbeitszeit",IF(AND(N($F54)&gt;9,N($E54)&lt;Vorgaben!$C$10),"Pause zu kurz",IF(AND(N($F54)&gt;6,N($E54)&lt;Vorgaben!$C$9),"Pause zu kurz",IF(AND(N($K54)&gt;0,N($K54)&lt;IF(N($A54)&gt;=DATE(2027,1,1),Vorgaben!$C$6,Vorgaben!$C$5)),"unter Mindestlohn",""))))))</f>
        <v/>
      </c>
      <c r="K54" s="28">
        <f>IF($B54="","",IFERROR(IF(N(INDEX(Personen!$E$2:$E$41,MATCH($B54,Personen!$B$2:$B$41,0)))=0,"",INDEX(Personen!$E$2:$E$41,MATCH($B54,Personen!$B$2:$B$41,0))),""))</f>
        <v/>
      </c>
      <c r="L54" s="28">
        <f>IF(OR($H54&lt;&gt;"erfasst",$F54=""),"",ROUND(N($F54)*N($K54),2))</f>
        <v/>
      </c>
      <c r="M54" s="22" t="n"/>
    </row>
    <row r="55">
      <c r="A55" s="29" t="n"/>
      <c r="B55" s="22" t="n"/>
      <c r="C55" s="30" t="n"/>
      <c r="D55" s="30" t="n"/>
      <c r="E55" s="31" t="n"/>
      <c r="F55" s="28">
        <f>IF(OR($H55&lt;&gt;"erfasst",$C55="",$D55=""),"",ROUND(MOD($D55-$C55,1)*24-N($E55)/60,2))</f>
        <v/>
      </c>
      <c r="G55" s="22" t="n"/>
      <c r="H55" s="22" t="n"/>
      <c r="I55" s="29" t="n"/>
      <c r="J55" s="10">
        <f>IF(OR($H55&lt;&gt;"erfasst",$A55=""),"",IF(AND($I55&lt;&gt;"",N($I55)-N($A55)&gt;Vorgaben!$C$11),"Frist überschritten",IF(N($F55)&gt;Vorgaben!$C$7,"über Höchstarbeitszeit",IF(AND(N($F55)&gt;9,N($E55)&lt;Vorgaben!$C$10),"Pause zu kurz",IF(AND(N($F55)&gt;6,N($E55)&lt;Vorgaben!$C$9),"Pause zu kurz",IF(AND(N($K55)&gt;0,N($K55)&lt;IF(N($A55)&gt;=DATE(2027,1,1),Vorgaben!$C$6,Vorgaben!$C$5)),"unter Mindestlohn",""))))))</f>
        <v/>
      </c>
      <c r="K55" s="28">
        <f>IF($B55="","",IFERROR(IF(N(INDEX(Personen!$E$2:$E$41,MATCH($B55,Personen!$B$2:$B$41,0)))=0,"",INDEX(Personen!$E$2:$E$41,MATCH($B55,Personen!$B$2:$B$41,0))),""))</f>
        <v/>
      </c>
      <c r="L55" s="28">
        <f>IF(OR($H55&lt;&gt;"erfasst",$F55=""),"",ROUND(N($F55)*N($K55),2))</f>
        <v/>
      </c>
      <c r="M55" s="22" t="n"/>
    </row>
    <row r="56">
      <c r="A56" s="29" t="n"/>
      <c r="B56" s="22" t="n"/>
      <c r="C56" s="30" t="n"/>
      <c r="D56" s="30" t="n"/>
      <c r="E56" s="31" t="n"/>
      <c r="F56" s="28">
        <f>IF(OR($H56&lt;&gt;"erfasst",$C56="",$D56=""),"",ROUND(MOD($D56-$C56,1)*24-N($E56)/60,2))</f>
        <v/>
      </c>
      <c r="G56" s="22" t="n"/>
      <c r="H56" s="22" t="n"/>
      <c r="I56" s="29" t="n"/>
      <c r="J56" s="10">
        <f>IF(OR($H56&lt;&gt;"erfasst",$A56=""),"",IF(AND($I56&lt;&gt;"",N($I56)-N($A56)&gt;Vorgaben!$C$11),"Frist überschritten",IF(N($F56)&gt;Vorgaben!$C$7,"über Höchstarbeitszeit",IF(AND(N($F56)&gt;9,N($E56)&lt;Vorgaben!$C$10),"Pause zu kurz",IF(AND(N($F56)&gt;6,N($E56)&lt;Vorgaben!$C$9),"Pause zu kurz",IF(AND(N($K56)&gt;0,N($K56)&lt;IF(N($A56)&gt;=DATE(2027,1,1),Vorgaben!$C$6,Vorgaben!$C$5)),"unter Mindestlohn",""))))))</f>
        <v/>
      </c>
      <c r="K56" s="28">
        <f>IF($B56="","",IFERROR(IF(N(INDEX(Personen!$E$2:$E$41,MATCH($B56,Personen!$B$2:$B$41,0)))=0,"",INDEX(Personen!$E$2:$E$41,MATCH($B56,Personen!$B$2:$B$41,0))),""))</f>
        <v/>
      </c>
      <c r="L56" s="28">
        <f>IF(OR($H56&lt;&gt;"erfasst",$F56=""),"",ROUND(N($F56)*N($K56),2))</f>
        <v/>
      </c>
      <c r="M56" s="22" t="n"/>
    </row>
    <row r="57">
      <c r="A57" s="29" t="n"/>
      <c r="B57" s="22" t="n"/>
      <c r="C57" s="30" t="n"/>
      <c r="D57" s="30" t="n"/>
      <c r="E57" s="31" t="n"/>
      <c r="F57" s="28">
        <f>IF(OR($H57&lt;&gt;"erfasst",$C57="",$D57=""),"",ROUND(MOD($D57-$C57,1)*24-N($E57)/60,2))</f>
        <v/>
      </c>
      <c r="G57" s="22" t="n"/>
      <c r="H57" s="22" t="n"/>
      <c r="I57" s="29" t="n"/>
      <c r="J57" s="10">
        <f>IF(OR($H57&lt;&gt;"erfasst",$A57=""),"",IF(AND($I57&lt;&gt;"",N($I57)-N($A57)&gt;Vorgaben!$C$11),"Frist überschritten",IF(N($F57)&gt;Vorgaben!$C$7,"über Höchstarbeitszeit",IF(AND(N($F57)&gt;9,N($E57)&lt;Vorgaben!$C$10),"Pause zu kurz",IF(AND(N($F57)&gt;6,N($E57)&lt;Vorgaben!$C$9),"Pause zu kurz",IF(AND(N($K57)&gt;0,N($K57)&lt;IF(N($A57)&gt;=DATE(2027,1,1),Vorgaben!$C$6,Vorgaben!$C$5)),"unter Mindestlohn",""))))))</f>
        <v/>
      </c>
      <c r="K57" s="28">
        <f>IF($B57="","",IFERROR(IF(N(INDEX(Personen!$E$2:$E$41,MATCH($B57,Personen!$B$2:$B$41,0)))=0,"",INDEX(Personen!$E$2:$E$41,MATCH($B57,Personen!$B$2:$B$41,0))),""))</f>
        <v/>
      </c>
      <c r="L57" s="28">
        <f>IF(OR($H57&lt;&gt;"erfasst",$F57=""),"",ROUND(N($F57)*N($K57),2))</f>
        <v/>
      </c>
      <c r="M57" s="22" t="n"/>
    </row>
    <row r="58">
      <c r="A58" s="29" t="n"/>
      <c r="B58" s="22" t="n"/>
      <c r="C58" s="30" t="n"/>
      <c r="D58" s="30" t="n"/>
      <c r="E58" s="31" t="n"/>
      <c r="F58" s="28">
        <f>IF(OR($H58&lt;&gt;"erfasst",$C58="",$D58=""),"",ROUND(MOD($D58-$C58,1)*24-N($E58)/60,2))</f>
        <v/>
      </c>
      <c r="G58" s="22" t="n"/>
      <c r="H58" s="22" t="n"/>
      <c r="I58" s="29" t="n"/>
      <c r="J58" s="10">
        <f>IF(OR($H58&lt;&gt;"erfasst",$A58=""),"",IF(AND($I58&lt;&gt;"",N($I58)-N($A58)&gt;Vorgaben!$C$11),"Frist überschritten",IF(N($F58)&gt;Vorgaben!$C$7,"über Höchstarbeitszeit",IF(AND(N($F58)&gt;9,N($E58)&lt;Vorgaben!$C$10),"Pause zu kurz",IF(AND(N($F58)&gt;6,N($E58)&lt;Vorgaben!$C$9),"Pause zu kurz",IF(AND(N($K58)&gt;0,N($K58)&lt;IF(N($A58)&gt;=DATE(2027,1,1),Vorgaben!$C$6,Vorgaben!$C$5)),"unter Mindestlohn",""))))))</f>
        <v/>
      </c>
      <c r="K58" s="28">
        <f>IF($B58="","",IFERROR(IF(N(INDEX(Personen!$E$2:$E$41,MATCH($B58,Personen!$B$2:$B$41,0)))=0,"",INDEX(Personen!$E$2:$E$41,MATCH($B58,Personen!$B$2:$B$41,0))),""))</f>
        <v/>
      </c>
      <c r="L58" s="28">
        <f>IF(OR($H58&lt;&gt;"erfasst",$F58=""),"",ROUND(N($F58)*N($K58),2))</f>
        <v/>
      </c>
      <c r="M58" s="22" t="n"/>
    </row>
    <row r="59">
      <c r="A59" s="29" t="n"/>
      <c r="B59" s="22" t="n"/>
      <c r="C59" s="30" t="n"/>
      <c r="D59" s="30" t="n"/>
      <c r="E59" s="31" t="n"/>
      <c r="F59" s="28">
        <f>IF(OR($H59&lt;&gt;"erfasst",$C59="",$D59=""),"",ROUND(MOD($D59-$C59,1)*24-N($E59)/60,2))</f>
        <v/>
      </c>
      <c r="G59" s="22" t="n"/>
      <c r="H59" s="22" t="n"/>
      <c r="I59" s="29" t="n"/>
      <c r="J59" s="10">
        <f>IF(OR($H59&lt;&gt;"erfasst",$A59=""),"",IF(AND($I59&lt;&gt;"",N($I59)-N($A59)&gt;Vorgaben!$C$11),"Frist überschritten",IF(N($F59)&gt;Vorgaben!$C$7,"über Höchstarbeitszeit",IF(AND(N($F59)&gt;9,N($E59)&lt;Vorgaben!$C$10),"Pause zu kurz",IF(AND(N($F59)&gt;6,N($E59)&lt;Vorgaben!$C$9),"Pause zu kurz",IF(AND(N($K59)&gt;0,N($K59)&lt;IF(N($A59)&gt;=DATE(2027,1,1),Vorgaben!$C$6,Vorgaben!$C$5)),"unter Mindestlohn",""))))))</f>
        <v/>
      </c>
      <c r="K59" s="28">
        <f>IF($B59="","",IFERROR(IF(N(INDEX(Personen!$E$2:$E$41,MATCH($B59,Personen!$B$2:$B$41,0)))=0,"",INDEX(Personen!$E$2:$E$41,MATCH($B59,Personen!$B$2:$B$41,0))),""))</f>
        <v/>
      </c>
      <c r="L59" s="28">
        <f>IF(OR($H59&lt;&gt;"erfasst",$F59=""),"",ROUND(N($F59)*N($K59),2))</f>
        <v/>
      </c>
      <c r="M59" s="22" t="n"/>
    </row>
    <row r="60">
      <c r="A60" s="29" t="n"/>
      <c r="B60" s="22" t="n"/>
      <c r="C60" s="30" t="n"/>
      <c r="D60" s="30" t="n"/>
      <c r="E60" s="31" t="n"/>
      <c r="F60" s="28">
        <f>IF(OR($H60&lt;&gt;"erfasst",$C60="",$D60=""),"",ROUND(MOD($D60-$C60,1)*24-N($E60)/60,2))</f>
        <v/>
      </c>
      <c r="G60" s="22" t="n"/>
      <c r="H60" s="22" t="n"/>
      <c r="I60" s="29" t="n"/>
      <c r="J60" s="10">
        <f>IF(OR($H60&lt;&gt;"erfasst",$A60=""),"",IF(AND($I60&lt;&gt;"",N($I60)-N($A60)&gt;Vorgaben!$C$11),"Frist überschritten",IF(N($F60)&gt;Vorgaben!$C$7,"über Höchstarbeitszeit",IF(AND(N($F60)&gt;9,N($E60)&lt;Vorgaben!$C$10),"Pause zu kurz",IF(AND(N($F60)&gt;6,N($E60)&lt;Vorgaben!$C$9),"Pause zu kurz",IF(AND(N($K60)&gt;0,N($K60)&lt;IF(N($A60)&gt;=DATE(2027,1,1),Vorgaben!$C$6,Vorgaben!$C$5)),"unter Mindestlohn",""))))))</f>
        <v/>
      </c>
      <c r="K60" s="28">
        <f>IF($B60="","",IFERROR(IF(N(INDEX(Personen!$E$2:$E$41,MATCH($B60,Personen!$B$2:$B$41,0)))=0,"",INDEX(Personen!$E$2:$E$41,MATCH($B60,Personen!$B$2:$B$41,0))),""))</f>
        <v/>
      </c>
      <c r="L60" s="28">
        <f>IF(OR($H60&lt;&gt;"erfasst",$F60=""),"",ROUND(N($F60)*N($K60),2))</f>
        <v/>
      </c>
      <c r="M60" s="22" t="n"/>
    </row>
    <row r="61">
      <c r="A61" s="29" t="n"/>
      <c r="B61" s="22" t="n"/>
      <c r="C61" s="30" t="n"/>
      <c r="D61" s="30" t="n"/>
      <c r="E61" s="31" t="n"/>
      <c r="F61" s="28">
        <f>IF(OR($H61&lt;&gt;"erfasst",$C61="",$D61=""),"",ROUND(MOD($D61-$C61,1)*24-N($E61)/60,2))</f>
        <v/>
      </c>
      <c r="G61" s="22" t="n"/>
      <c r="H61" s="22" t="n"/>
      <c r="I61" s="29" t="n"/>
      <c r="J61" s="10">
        <f>IF(OR($H61&lt;&gt;"erfasst",$A61=""),"",IF(AND($I61&lt;&gt;"",N($I61)-N($A61)&gt;Vorgaben!$C$11),"Frist überschritten",IF(N($F61)&gt;Vorgaben!$C$7,"über Höchstarbeitszeit",IF(AND(N($F61)&gt;9,N($E61)&lt;Vorgaben!$C$10),"Pause zu kurz",IF(AND(N($F61)&gt;6,N($E61)&lt;Vorgaben!$C$9),"Pause zu kurz",IF(AND(N($K61)&gt;0,N($K61)&lt;IF(N($A61)&gt;=DATE(2027,1,1),Vorgaben!$C$6,Vorgaben!$C$5)),"unter Mindestlohn",""))))))</f>
        <v/>
      </c>
      <c r="K61" s="28">
        <f>IF($B61="","",IFERROR(IF(N(INDEX(Personen!$E$2:$E$41,MATCH($B61,Personen!$B$2:$B$41,0)))=0,"",INDEX(Personen!$E$2:$E$41,MATCH($B61,Personen!$B$2:$B$41,0))),""))</f>
        <v/>
      </c>
      <c r="L61" s="28">
        <f>IF(OR($H61&lt;&gt;"erfasst",$F61=""),"",ROUND(N($F61)*N($K61),2))</f>
        <v/>
      </c>
      <c r="M61" s="22" t="n"/>
    </row>
    <row r="62">
      <c r="A62" s="29" t="n"/>
      <c r="B62" s="22" t="n"/>
      <c r="C62" s="30" t="n"/>
      <c r="D62" s="30" t="n"/>
      <c r="E62" s="31" t="n"/>
      <c r="F62" s="28">
        <f>IF(OR($H62&lt;&gt;"erfasst",$C62="",$D62=""),"",ROUND(MOD($D62-$C62,1)*24-N($E62)/60,2))</f>
        <v/>
      </c>
      <c r="G62" s="22" t="n"/>
      <c r="H62" s="22" t="n"/>
      <c r="I62" s="29" t="n"/>
      <c r="J62" s="10">
        <f>IF(OR($H62&lt;&gt;"erfasst",$A62=""),"",IF(AND($I62&lt;&gt;"",N($I62)-N($A62)&gt;Vorgaben!$C$11),"Frist überschritten",IF(N($F62)&gt;Vorgaben!$C$7,"über Höchstarbeitszeit",IF(AND(N($F62)&gt;9,N($E62)&lt;Vorgaben!$C$10),"Pause zu kurz",IF(AND(N($F62)&gt;6,N($E62)&lt;Vorgaben!$C$9),"Pause zu kurz",IF(AND(N($K62)&gt;0,N($K62)&lt;IF(N($A62)&gt;=DATE(2027,1,1),Vorgaben!$C$6,Vorgaben!$C$5)),"unter Mindestlohn",""))))))</f>
        <v/>
      </c>
      <c r="K62" s="28">
        <f>IF($B62="","",IFERROR(IF(N(INDEX(Personen!$E$2:$E$41,MATCH($B62,Personen!$B$2:$B$41,0)))=0,"",INDEX(Personen!$E$2:$E$41,MATCH($B62,Personen!$B$2:$B$41,0))),""))</f>
        <v/>
      </c>
      <c r="L62" s="28">
        <f>IF(OR($H62&lt;&gt;"erfasst",$F62=""),"",ROUND(N($F62)*N($K62),2))</f>
        <v/>
      </c>
      <c r="M62" s="22" t="n"/>
    </row>
    <row r="63">
      <c r="A63" s="29" t="n"/>
      <c r="B63" s="22" t="n"/>
      <c r="C63" s="30" t="n"/>
      <c r="D63" s="30" t="n"/>
      <c r="E63" s="31" t="n"/>
      <c r="F63" s="28">
        <f>IF(OR($H63&lt;&gt;"erfasst",$C63="",$D63=""),"",ROUND(MOD($D63-$C63,1)*24-N($E63)/60,2))</f>
        <v/>
      </c>
      <c r="G63" s="22" t="n"/>
      <c r="H63" s="22" t="n"/>
      <c r="I63" s="29" t="n"/>
      <c r="J63" s="10">
        <f>IF(OR($H63&lt;&gt;"erfasst",$A63=""),"",IF(AND($I63&lt;&gt;"",N($I63)-N($A63)&gt;Vorgaben!$C$11),"Frist überschritten",IF(N($F63)&gt;Vorgaben!$C$7,"über Höchstarbeitszeit",IF(AND(N($F63)&gt;9,N($E63)&lt;Vorgaben!$C$10),"Pause zu kurz",IF(AND(N($F63)&gt;6,N($E63)&lt;Vorgaben!$C$9),"Pause zu kurz",IF(AND(N($K63)&gt;0,N($K63)&lt;IF(N($A63)&gt;=DATE(2027,1,1),Vorgaben!$C$6,Vorgaben!$C$5)),"unter Mindestlohn",""))))))</f>
        <v/>
      </c>
      <c r="K63" s="28">
        <f>IF($B63="","",IFERROR(IF(N(INDEX(Personen!$E$2:$E$41,MATCH($B63,Personen!$B$2:$B$41,0)))=0,"",INDEX(Personen!$E$2:$E$41,MATCH($B63,Personen!$B$2:$B$41,0))),""))</f>
        <v/>
      </c>
      <c r="L63" s="28">
        <f>IF(OR($H63&lt;&gt;"erfasst",$F63=""),"",ROUND(N($F63)*N($K63),2))</f>
        <v/>
      </c>
      <c r="M63" s="22" t="n"/>
    </row>
    <row r="64">
      <c r="A64" s="29" t="n"/>
      <c r="B64" s="22" t="n"/>
      <c r="C64" s="30" t="n"/>
      <c r="D64" s="30" t="n"/>
      <c r="E64" s="31" t="n"/>
      <c r="F64" s="28">
        <f>IF(OR($H64&lt;&gt;"erfasst",$C64="",$D64=""),"",ROUND(MOD($D64-$C64,1)*24-N($E64)/60,2))</f>
        <v/>
      </c>
      <c r="G64" s="22" t="n"/>
      <c r="H64" s="22" t="n"/>
      <c r="I64" s="29" t="n"/>
      <c r="J64" s="10">
        <f>IF(OR($H64&lt;&gt;"erfasst",$A64=""),"",IF(AND($I64&lt;&gt;"",N($I64)-N($A64)&gt;Vorgaben!$C$11),"Frist überschritten",IF(N($F64)&gt;Vorgaben!$C$7,"über Höchstarbeitszeit",IF(AND(N($F64)&gt;9,N($E64)&lt;Vorgaben!$C$10),"Pause zu kurz",IF(AND(N($F64)&gt;6,N($E64)&lt;Vorgaben!$C$9),"Pause zu kurz",IF(AND(N($K64)&gt;0,N($K64)&lt;IF(N($A64)&gt;=DATE(2027,1,1),Vorgaben!$C$6,Vorgaben!$C$5)),"unter Mindestlohn",""))))))</f>
        <v/>
      </c>
      <c r="K64" s="28">
        <f>IF($B64="","",IFERROR(IF(N(INDEX(Personen!$E$2:$E$41,MATCH($B64,Personen!$B$2:$B$41,0)))=0,"",INDEX(Personen!$E$2:$E$41,MATCH($B64,Personen!$B$2:$B$41,0))),""))</f>
        <v/>
      </c>
      <c r="L64" s="28">
        <f>IF(OR($H64&lt;&gt;"erfasst",$F64=""),"",ROUND(N($F64)*N($K64),2))</f>
        <v/>
      </c>
      <c r="M64" s="22" t="n"/>
    </row>
    <row r="65">
      <c r="A65" s="29" t="n"/>
      <c r="B65" s="22" t="n"/>
      <c r="C65" s="30" t="n"/>
      <c r="D65" s="30" t="n"/>
      <c r="E65" s="31" t="n"/>
      <c r="F65" s="28">
        <f>IF(OR($H65&lt;&gt;"erfasst",$C65="",$D65=""),"",ROUND(MOD($D65-$C65,1)*24-N($E65)/60,2))</f>
        <v/>
      </c>
      <c r="G65" s="22" t="n"/>
      <c r="H65" s="22" t="n"/>
      <c r="I65" s="29" t="n"/>
      <c r="J65" s="10">
        <f>IF(OR($H65&lt;&gt;"erfasst",$A65=""),"",IF(AND($I65&lt;&gt;"",N($I65)-N($A65)&gt;Vorgaben!$C$11),"Frist überschritten",IF(N($F65)&gt;Vorgaben!$C$7,"über Höchstarbeitszeit",IF(AND(N($F65)&gt;9,N($E65)&lt;Vorgaben!$C$10),"Pause zu kurz",IF(AND(N($F65)&gt;6,N($E65)&lt;Vorgaben!$C$9),"Pause zu kurz",IF(AND(N($K65)&gt;0,N($K65)&lt;IF(N($A65)&gt;=DATE(2027,1,1),Vorgaben!$C$6,Vorgaben!$C$5)),"unter Mindestlohn",""))))))</f>
        <v/>
      </c>
      <c r="K65" s="28">
        <f>IF($B65="","",IFERROR(IF(N(INDEX(Personen!$E$2:$E$41,MATCH($B65,Personen!$B$2:$B$41,0)))=0,"",INDEX(Personen!$E$2:$E$41,MATCH($B65,Personen!$B$2:$B$41,0))),""))</f>
        <v/>
      </c>
      <c r="L65" s="28">
        <f>IF(OR($H65&lt;&gt;"erfasst",$F65=""),"",ROUND(N($F65)*N($K65),2))</f>
        <v/>
      </c>
      <c r="M65" s="22" t="n"/>
    </row>
    <row r="66">
      <c r="A66" s="29" t="n"/>
      <c r="B66" s="22" t="n"/>
      <c r="C66" s="30" t="n"/>
      <c r="D66" s="30" t="n"/>
      <c r="E66" s="31" t="n"/>
      <c r="F66" s="28">
        <f>IF(OR($H66&lt;&gt;"erfasst",$C66="",$D66=""),"",ROUND(MOD($D66-$C66,1)*24-N($E66)/60,2))</f>
        <v/>
      </c>
      <c r="G66" s="22" t="n"/>
      <c r="H66" s="22" t="n"/>
      <c r="I66" s="29" t="n"/>
      <c r="J66" s="10">
        <f>IF(OR($H66&lt;&gt;"erfasst",$A66=""),"",IF(AND($I66&lt;&gt;"",N($I66)-N($A66)&gt;Vorgaben!$C$11),"Frist überschritten",IF(N($F66)&gt;Vorgaben!$C$7,"über Höchstarbeitszeit",IF(AND(N($F66)&gt;9,N($E66)&lt;Vorgaben!$C$10),"Pause zu kurz",IF(AND(N($F66)&gt;6,N($E66)&lt;Vorgaben!$C$9),"Pause zu kurz",IF(AND(N($K66)&gt;0,N($K66)&lt;IF(N($A66)&gt;=DATE(2027,1,1),Vorgaben!$C$6,Vorgaben!$C$5)),"unter Mindestlohn",""))))))</f>
        <v/>
      </c>
      <c r="K66" s="28">
        <f>IF($B66="","",IFERROR(IF(N(INDEX(Personen!$E$2:$E$41,MATCH($B66,Personen!$B$2:$B$41,0)))=0,"",INDEX(Personen!$E$2:$E$41,MATCH($B66,Personen!$B$2:$B$41,0))),""))</f>
        <v/>
      </c>
      <c r="L66" s="28">
        <f>IF(OR($H66&lt;&gt;"erfasst",$F66=""),"",ROUND(N($F66)*N($K66),2))</f>
        <v/>
      </c>
      <c r="M66" s="22" t="n"/>
    </row>
    <row r="67">
      <c r="A67" s="29" t="n"/>
      <c r="B67" s="22" t="n"/>
      <c r="C67" s="30" t="n"/>
      <c r="D67" s="30" t="n"/>
      <c r="E67" s="31" t="n"/>
      <c r="F67" s="28">
        <f>IF(OR($H67&lt;&gt;"erfasst",$C67="",$D67=""),"",ROUND(MOD($D67-$C67,1)*24-N($E67)/60,2))</f>
        <v/>
      </c>
      <c r="G67" s="22" t="n"/>
      <c r="H67" s="22" t="n"/>
      <c r="I67" s="29" t="n"/>
      <c r="J67" s="10">
        <f>IF(OR($H67&lt;&gt;"erfasst",$A67=""),"",IF(AND($I67&lt;&gt;"",N($I67)-N($A67)&gt;Vorgaben!$C$11),"Frist überschritten",IF(N($F67)&gt;Vorgaben!$C$7,"über Höchstarbeitszeit",IF(AND(N($F67)&gt;9,N($E67)&lt;Vorgaben!$C$10),"Pause zu kurz",IF(AND(N($F67)&gt;6,N($E67)&lt;Vorgaben!$C$9),"Pause zu kurz",IF(AND(N($K67)&gt;0,N($K67)&lt;IF(N($A67)&gt;=DATE(2027,1,1),Vorgaben!$C$6,Vorgaben!$C$5)),"unter Mindestlohn",""))))))</f>
        <v/>
      </c>
      <c r="K67" s="28">
        <f>IF($B67="","",IFERROR(IF(N(INDEX(Personen!$E$2:$E$41,MATCH($B67,Personen!$B$2:$B$41,0)))=0,"",INDEX(Personen!$E$2:$E$41,MATCH($B67,Personen!$B$2:$B$41,0))),""))</f>
        <v/>
      </c>
      <c r="L67" s="28">
        <f>IF(OR($H67&lt;&gt;"erfasst",$F67=""),"",ROUND(N($F67)*N($K67),2))</f>
        <v/>
      </c>
      <c r="M67" s="22" t="n"/>
    </row>
    <row r="68">
      <c r="A68" s="29" t="n"/>
      <c r="B68" s="22" t="n"/>
      <c r="C68" s="30" t="n"/>
      <c r="D68" s="30" t="n"/>
      <c r="E68" s="31" t="n"/>
      <c r="F68" s="28">
        <f>IF(OR($H68&lt;&gt;"erfasst",$C68="",$D68=""),"",ROUND(MOD($D68-$C68,1)*24-N($E68)/60,2))</f>
        <v/>
      </c>
      <c r="G68" s="22" t="n"/>
      <c r="H68" s="22" t="n"/>
      <c r="I68" s="29" t="n"/>
      <c r="J68" s="10">
        <f>IF(OR($H68&lt;&gt;"erfasst",$A68=""),"",IF(AND($I68&lt;&gt;"",N($I68)-N($A68)&gt;Vorgaben!$C$11),"Frist überschritten",IF(N($F68)&gt;Vorgaben!$C$7,"über Höchstarbeitszeit",IF(AND(N($F68)&gt;9,N($E68)&lt;Vorgaben!$C$10),"Pause zu kurz",IF(AND(N($F68)&gt;6,N($E68)&lt;Vorgaben!$C$9),"Pause zu kurz",IF(AND(N($K68)&gt;0,N($K68)&lt;IF(N($A68)&gt;=DATE(2027,1,1),Vorgaben!$C$6,Vorgaben!$C$5)),"unter Mindestlohn",""))))))</f>
        <v/>
      </c>
      <c r="K68" s="28">
        <f>IF($B68="","",IFERROR(IF(N(INDEX(Personen!$E$2:$E$41,MATCH($B68,Personen!$B$2:$B$41,0)))=0,"",INDEX(Personen!$E$2:$E$41,MATCH($B68,Personen!$B$2:$B$41,0))),""))</f>
        <v/>
      </c>
      <c r="L68" s="28">
        <f>IF(OR($H68&lt;&gt;"erfasst",$F68=""),"",ROUND(N($F68)*N($K68),2))</f>
        <v/>
      </c>
      <c r="M68" s="22" t="n"/>
    </row>
    <row r="69">
      <c r="A69" s="29" t="n"/>
      <c r="B69" s="22" t="n"/>
      <c r="C69" s="30" t="n"/>
      <c r="D69" s="30" t="n"/>
      <c r="E69" s="31" t="n"/>
      <c r="F69" s="28">
        <f>IF(OR($H69&lt;&gt;"erfasst",$C69="",$D69=""),"",ROUND(MOD($D69-$C69,1)*24-N($E69)/60,2))</f>
        <v/>
      </c>
      <c r="G69" s="22" t="n"/>
      <c r="H69" s="22" t="n"/>
      <c r="I69" s="29" t="n"/>
      <c r="J69" s="10">
        <f>IF(OR($H69&lt;&gt;"erfasst",$A69=""),"",IF(AND($I69&lt;&gt;"",N($I69)-N($A69)&gt;Vorgaben!$C$11),"Frist überschritten",IF(N($F69)&gt;Vorgaben!$C$7,"über Höchstarbeitszeit",IF(AND(N($F69)&gt;9,N($E69)&lt;Vorgaben!$C$10),"Pause zu kurz",IF(AND(N($F69)&gt;6,N($E69)&lt;Vorgaben!$C$9),"Pause zu kurz",IF(AND(N($K69)&gt;0,N($K69)&lt;IF(N($A69)&gt;=DATE(2027,1,1),Vorgaben!$C$6,Vorgaben!$C$5)),"unter Mindestlohn",""))))))</f>
        <v/>
      </c>
      <c r="K69" s="28">
        <f>IF($B69="","",IFERROR(IF(N(INDEX(Personen!$E$2:$E$41,MATCH($B69,Personen!$B$2:$B$41,0)))=0,"",INDEX(Personen!$E$2:$E$41,MATCH($B69,Personen!$B$2:$B$41,0))),""))</f>
        <v/>
      </c>
      <c r="L69" s="28">
        <f>IF(OR($H69&lt;&gt;"erfasst",$F69=""),"",ROUND(N($F69)*N($K69),2))</f>
        <v/>
      </c>
      <c r="M69" s="22" t="n"/>
    </row>
    <row r="70">
      <c r="A70" s="29" t="n"/>
      <c r="B70" s="22" t="n"/>
      <c r="C70" s="30" t="n"/>
      <c r="D70" s="30" t="n"/>
      <c r="E70" s="31" t="n"/>
      <c r="F70" s="28">
        <f>IF(OR($H70&lt;&gt;"erfasst",$C70="",$D70=""),"",ROUND(MOD($D70-$C70,1)*24-N($E70)/60,2))</f>
        <v/>
      </c>
      <c r="G70" s="22" t="n"/>
      <c r="H70" s="22" t="n"/>
      <c r="I70" s="29" t="n"/>
      <c r="J70" s="10">
        <f>IF(OR($H70&lt;&gt;"erfasst",$A70=""),"",IF(AND($I70&lt;&gt;"",N($I70)-N($A70)&gt;Vorgaben!$C$11),"Frist überschritten",IF(N($F70)&gt;Vorgaben!$C$7,"über Höchstarbeitszeit",IF(AND(N($F70)&gt;9,N($E70)&lt;Vorgaben!$C$10),"Pause zu kurz",IF(AND(N($F70)&gt;6,N($E70)&lt;Vorgaben!$C$9),"Pause zu kurz",IF(AND(N($K70)&gt;0,N($K70)&lt;IF(N($A70)&gt;=DATE(2027,1,1),Vorgaben!$C$6,Vorgaben!$C$5)),"unter Mindestlohn",""))))))</f>
        <v/>
      </c>
      <c r="K70" s="28">
        <f>IF($B70="","",IFERROR(IF(N(INDEX(Personen!$E$2:$E$41,MATCH($B70,Personen!$B$2:$B$41,0)))=0,"",INDEX(Personen!$E$2:$E$41,MATCH($B70,Personen!$B$2:$B$41,0))),""))</f>
        <v/>
      </c>
      <c r="L70" s="28">
        <f>IF(OR($H70&lt;&gt;"erfasst",$F70=""),"",ROUND(N($F70)*N($K70),2))</f>
        <v/>
      </c>
      <c r="M70" s="22" t="n"/>
    </row>
    <row r="71">
      <c r="A71" s="29" t="n"/>
      <c r="B71" s="22" t="n"/>
      <c r="C71" s="30" t="n"/>
      <c r="D71" s="30" t="n"/>
      <c r="E71" s="31" t="n"/>
      <c r="F71" s="28">
        <f>IF(OR($H71&lt;&gt;"erfasst",$C71="",$D71=""),"",ROUND(MOD($D71-$C71,1)*24-N($E71)/60,2))</f>
        <v/>
      </c>
      <c r="G71" s="22" t="n"/>
      <c r="H71" s="22" t="n"/>
      <c r="I71" s="29" t="n"/>
      <c r="J71" s="10">
        <f>IF(OR($H71&lt;&gt;"erfasst",$A71=""),"",IF(AND($I71&lt;&gt;"",N($I71)-N($A71)&gt;Vorgaben!$C$11),"Frist überschritten",IF(N($F71)&gt;Vorgaben!$C$7,"über Höchstarbeitszeit",IF(AND(N($F71)&gt;9,N($E71)&lt;Vorgaben!$C$10),"Pause zu kurz",IF(AND(N($F71)&gt;6,N($E71)&lt;Vorgaben!$C$9),"Pause zu kurz",IF(AND(N($K71)&gt;0,N($K71)&lt;IF(N($A71)&gt;=DATE(2027,1,1),Vorgaben!$C$6,Vorgaben!$C$5)),"unter Mindestlohn",""))))))</f>
        <v/>
      </c>
      <c r="K71" s="28">
        <f>IF($B71="","",IFERROR(IF(N(INDEX(Personen!$E$2:$E$41,MATCH($B71,Personen!$B$2:$B$41,0)))=0,"",INDEX(Personen!$E$2:$E$41,MATCH($B71,Personen!$B$2:$B$41,0))),""))</f>
        <v/>
      </c>
      <c r="L71" s="28">
        <f>IF(OR($H71&lt;&gt;"erfasst",$F71=""),"",ROUND(N($F71)*N($K71),2))</f>
        <v/>
      </c>
      <c r="M71" s="22" t="n"/>
    </row>
    <row r="72">
      <c r="A72" s="29" t="n"/>
      <c r="B72" s="22" t="n"/>
      <c r="C72" s="30" t="n"/>
      <c r="D72" s="30" t="n"/>
      <c r="E72" s="31" t="n"/>
      <c r="F72" s="28">
        <f>IF(OR($H72&lt;&gt;"erfasst",$C72="",$D72=""),"",ROUND(MOD($D72-$C72,1)*24-N($E72)/60,2))</f>
        <v/>
      </c>
      <c r="G72" s="22" t="n"/>
      <c r="H72" s="22" t="n"/>
      <c r="I72" s="29" t="n"/>
      <c r="J72" s="10">
        <f>IF(OR($H72&lt;&gt;"erfasst",$A72=""),"",IF(AND($I72&lt;&gt;"",N($I72)-N($A72)&gt;Vorgaben!$C$11),"Frist überschritten",IF(N($F72)&gt;Vorgaben!$C$7,"über Höchstarbeitszeit",IF(AND(N($F72)&gt;9,N($E72)&lt;Vorgaben!$C$10),"Pause zu kurz",IF(AND(N($F72)&gt;6,N($E72)&lt;Vorgaben!$C$9),"Pause zu kurz",IF(AND(N($K72)&gt;0,N($K72)&lt;IF(N($A72)&gt;=DATE(2027,1,1),Vorgaben!$C$6,Vorgaben!$C$5)),"unter Mindestlohn",""))))))</f>
        <v/>
      </c>
      <c r="K72" s="28">
        <f>IF($B72="","",IFERROR(IF(N(INDEX(Personen!$E$2:$E$41,MATCH($B72,Personen!$B$2:$B$41,0)))=0,"",INDEX(Personen!$E$2:$E$41,MATCH($B72,Personen!$B$2:$B$41,0))),""))</f>
        <v/>
      </c>
      <c r="L72" s="28">
        <f>IF(OR($H72&lt;&gt;"erfasst",$F72=""),"",ROUND(N($F72)*N($K72),2))</f>
        <v/>
      </c>
      <c r="M72" s="22" t="n"/>
    </row>
    <row r="73">
      <c r="A73" s="29" t="n"/>
      <c r="B73" s="22" t="n"/>
      <c r="C73" s="30" t="n"/>
      <c r="D73" s="30" t="n"/>
      <c r="E73" s="31" t="n"/>
      <c r="F73" s="28">
        <f>IF(OR($H73&lt;&gt;"erfasst",$C73="",$D73=""),"",ROUND(MOD($D73-$C73,1)*24-N($E73)/60,2))</f>
        <v/>
      </c>
      <c r="G73" s="22" t="n"/>
      <c r="H73" s="22" t="n"/>
      <c r="I73" s="29" t="n"/>
      <c r="J73" s="10">
        <f>IF(OR($H73&lt;&gt;"erfasst",$A73=""),"",IF(AND($I73&lt;&gt;"",N($I73)-N($A73)&gt;Vorgaben!$C$11),"Frist überschritten",IF(N($F73)&gt;Vorgaben!$C$7,"über Höchstarbeitszeit",IF(AND(N($F73)&gt;9,N($E73)&lt;Vorgaben!$C$10),"Pause zu kurz",IF(AND(N($F73)&gt;6,N($E73)&lt;Vorgaben!$C$9),"Pause zu kurz",IF(AND(N($K73)&gt;0,N($K73)&lt;IF(N($A73)&gt;=DATE(2027,1,1),Vorgaben!$C$6,Vorgaben!$C$5)),"unter Mindestlohn",""))))))</f>
        <v/>
      </c>
      <c r="K73" s="28">
        <f>IF($B73="","",IFERROR(IF(N(INDEX(Personen!$E$2:$E$41,MATCH($B73,Personen!$B$2:$B$41,0)))=0,"",INDEX(Personen!$E$2:$E$41,MATCH($B73,Personen!$B$2:$B$41,0))),""))</f>
        <v/>
      </c>
      <c r="L73" s="28">
        <f>IF(OR($H73&lt;&gt;"erfasst",$F73=""),"",ROUND(N($F73)*N($K73),2))</f>
        <v/>
      </c>
      <c r="M73" s="22" t="n"/>
    </row>
    <row r="74">
      <c r="A74" s="29" t="n"/>
      <c r="B74" s="22" t="n"/>
      <c r="C74" s="30" t="n"/>
      <c r="D74" s="30" t="n"/>
      <c r="E74" s="31" t="n"/>
      <c r="F74" s="28">
        <f>IF(OR($H74&lt;&gt;"erfasst",$C74="",$D74=""),"",ROUND(MOD($D74-$C74,1)*24-N($E74)/60,2))</f>
        <v/>
      </c>
      <c r="G74" s="22" t="n"/>
      <c r="H74" s="22" t="n"/>
      <c r="I74" s="29" t="n"/>
      <c r="J74" s="10">
        <f>IF(OR($H74&lt;&gt;"erfasst",$A74=""),"",IF(AND($I74&lt;&gt;"",N($I74)-N($A74)&gt;Vorgaben!$C$11),"Frist überschritten",IF(N($F74)&gt;Vorgaben!$C$7,"über Höchstarbeitszeit",IF(AND(N($F74)&gt;9,N($E74)&lt;Vorgaben!$C$10),"Pause zu kurz",IF(AND(N($F74)&gt;6,N($E74)&lt;Vorgaben!$C$9),"Pause zu kurz",IF(AND(N($K74)&gt;0,N($K74)&lt;IF(N($A74)&gt;=DATE(2027,1,1),Vorgaben!$C$6,Vorgaben!$C$5)),"unter Mindestlohn",""))))))</f>
        <v/>
      </c>
      <c r="K74" s="28">
        <f>IF($B74="","",IFERROR(IF(N(INDEX(Personen!$E$2:$E$41,MATCH($B74,Personen!$B$2:$B$41,0)))=0,"",INDEX(Personen!$E$2:$E$41,MATCH($B74,Personen!$B$2:$B$41,0))),""))</f>
        <v/>
      </c>
      <c r="L74" s="28">
        <f>IF(OR($H74&lt;&gt;"erfasst",$F74=""),"",ROUND(N($F74)*N($K74),2))</f>
        <v/>
      </c>
      <c r="M74" s="22" t="n"/>
    </row>
    <row r="75">
      <c r="A75" s="29" t="n"/>
      <c r="B75" s="22" t="n"/>
      <c r="C75" s="30" t="n"/>
      <c r="D75" s="30" t="n"/>
      <c r="E75" s="31" t="n"/>
      <c r="F75" s="28">
        <f>IF(OR($H75&lt;&gt;"erfasst",$C75="",$D75=""),"",ROUND(MOD($D75-$C75,1)*24-N($E75)/60,2))</f>
        <v/>
      </c>
      <c r="G75" s="22" t="n"/>
      <c r="H75" s="22" t="n"/>
      <c r="I75" s="29" t="n"/>
      <c r="J75" s="10">
        <f>IF(OR($H75&lt;&gt;"erfasst",$A75=""),"",IF(AND($I75&lt;&gt;"",N($I75)-N($A75)&gt;Vorgaben!$C$11),"Frist überschritten",IF(N($F75)&gt;Vorgaben!$C$7,"über Höchstarbeitszeit",IF(AND(N($F75)&gt;9,N($E75)&lt;Vorgaben!$C$10),"Pause zu kurz",IF(AND(N($F75)&gt;6,N($E75)&lt;Vorgaben!$C$9),"Pause zu kurz",IF(AND(N($K75)&gt;0,N($K75)&lt;IF(N($A75)&gt;=DATE(2027,1,1),Vorgaben!$C$6,Vorgaben!$C$5)),"unter Mindestlohn",""))))))</f>
        <v/>
      </c>
      <c r="K75" s="28">
        <f>IF($B75="","",IFERROR(IF(N(INDEX(Personen!$E$2:$E$41,MATCH($B75,Personen!$B$2:$B$41,0)))=0,"",INDEX(Personen!$E$2:$E$41,MATCH($B75,Personen!$B$2:$B$41,0))),""))</f>
        <v/>
      </c>
      <c r="L75" s="28">
        <f>IF(OR($H75&lt;&gt;"erfasst",$F75=""),"",ROUND(N($F75)*N($K75),2))</f>
        <v/>
      </c>
      <c r="M75" s="22" t="n"/>
    </row>
    <row r="76">
      <c r="A76" s="29" t="n"/>
      <c r="B76" s="22" t="n"/>
      <c r="C76" s="30" t="n"/>
      <c r="D76" s="30" t="n"/>
      <c r="E76" s="31" t="n"/>
      <c r="F76" s="28">
        <f>IF(OR($H76&lt;&gt;"erfasst",$C76="",$D76=""),"",ROUND(MOD($D76-$C76,1)*24-N($E76)/60,2))</f>
        <v/>
      </c>
      <c r="G76" s="22" t="n"/>
      <c r="H76" s="22" t="n"/>
      <c r="I76" s="29" t="n"/>
      <c r="J76" s="10">
        <f>IF(OR($H76&lt;&gt;"erfasst",$A76=""),"",IF(AND($I76&lt;&gt;"",N($I76)-N($A76)&gt;Vorgaben!$C$11),"Frist überschritten",IF(N($F76)&gt;Vorgaben!$C$7,"über Höchstarbeitszeit",IF(AND(N($F76)&gt;9,N($E76)&lt;Vorgaben!$C$10),"Pause zu kurz",IF(AND(N($F76)&gt;6,N($E76)&lt;Vorgaben!$C$9),"Pause zu kurz",IF(AND(N($K76)&gt;0,N($K76)&lt;IF(N($A76)&gt;=DATE(2027,1,1),Vorgaben!$C$6,Vorgaben!$C$5)),"unter Mindestlohn",""))))))</f>
        <v/>
      </c>
      <c r="K76" s="28">
        <f>IF($B76="","",IFERROR(IF(N(INDEX(Personen!$E$2:$E$41,MATCH($B76,Personen!$B$2:$B$41,0)))=0,"",INDEX(Personen!$E$2:$E$41,MATCH($B76,Personen!$B$2:$B$41,0))),""))</f>
        <v/>
      </c>
      <c r="L76" s="28">
        <f>IF(OR($H76&lt;&gt;"erfasst",$F76=""),"",ROUND(N($F76)*N($K76),2))</f>
        <v/>
      </c>
      <c r="M76" s="22" t="n"/>
    </row>
    <row r="77">
      <c r="A77" s="29" t="n"/>
      <c r="B77" s="22" t="n"/>
      <c r="C77" s="30" t="n"/>
      <c r="D77" s="30" t="n"/>
      <c r="E77" s="31" t="n"/>
      <c r="F77" s="28">
        <f>IF(OR($H77&lt;&gt;"erfasst",$C77="",$D77=""),"",ROUND(MOD($D77-$C77,1)*24-N($E77)/60,2))</f>
        <v/>
      </c>
      <c r="G77" s="22" t="n"/>
      <c r="H77" s="22" t="n"/>
      <c r="I77" s="29" t="n"/>
      <c r="J77" s="10">
        <f>IF(OR($H77&lt;&gt;"erfasst",$A77=""),"",IF(AND($I77&lt;&gt;"",N($I77)-N($A77)&gt;Vorgaben!$C$11),"Frist überschritten",IF(N($F77)&gt;Vorgaben!$C$7,"über Höchstarbeitszeit",IF(AND(N($F77)&gt;9,N($E77)&lt;Vorgaben!$C$10),"Pause zu kurz",IF(AND(N($F77)&gt;6,N($E77)&lt;Vorgaben!$C$9),"Pause zu kurz",IF(AND(N($K77)&gt;0,N($K77)&lt;IF(N($A77)&gt;=DATE(2027,1,1),Vorgaben!$C$6,Vorgaben!$C$5)),"unter Mindestlohn",""))))))</f>
        <v/>
      </c>
      <c r="K77" s="28">
        <f>IF($B77="","",IFERROR(IF(N(INDEX(Personen!$E$2:$E$41,MATCH($B77,Personen!$B$2:$B$41,0)))=0,"",INDEX(Personen!$E$2:$E$41,MATCH($B77,Personen!$B$2:$B$41,0))),""))</f>
        <v/>
      </c>
      <c r="L77" s="28">
        <f>IF(OR($H77&lt;&gt;"erfasst",$F77=""),"",ROUND(N($F77)*N($K77),2))</f>
        <v/>
      </c>
      <c r="M77" s="22" t="n"/>
    </row>
    <row r="78">
      <c r="A78" s="29" t="n"/>
      <c r="B78" s="22" t="n"/>
      <c r="C78" s="30" t="n"/>
      <c r="D78" s="30" t="n"/>
      <c r="E78" s="31" t="n"/>
      <c r="F78" s="28">
        <f>IF(OR($H78&lt;&gt;"erfasst",$C78="",$D78=""),"",ROUND(MOD($D78-$C78,1)*24-N($E78)/60,2))</f>
        <v/>
      </c>
      <c r="G78" s="22" t="n"/>
      <c r="H78" s="22" t="n"/>
      <c r="I78" s="29" t="n"/>
      <c r="J78" s="10">
        <f>IF(OR($H78&lt;&gt;"erfasst",$A78=""),"",IF(AND($I78&lt;&gt;"",N($I78)-N($A78)&gt;Vorgaben!$C$11),"Frist überschritten",IF(N($F78)&gt;Vorgaben!$C$7,"über Höchstarbeitszeit",IF(AND(N($F78)&gt;9,N($E78)&lt;Vorgaben!$C$10),"Pause zu kurz",IF(AND(N($F78)&gt;6,N($E78)&lt;Vorgaben!$C$9),"Pause zu kurz",IF(AND(N($K78)&gt;0,N($K78)&lt;IF(N($A78)&gt;=DATE(2027,1,1),Vorgaben!$C$6,Vorgaben!$C$5)),"unter Mindestlohn",""))))))</f>
        <v/>
      </c>
      <c r="K78" s="28">
        <f>IF($B78="","",IFERROR(IF(N(INDEX(Personen!$E$2:$E$41,MATCH($B78,Personen!$B$2:$B$41,0)))=0,"",INDEX(Personen!$E$2:$E$41,MATCH($B78,Personen!$B$2:$B$41,0))),""))</f>
        <v/>
      </c>
      <c r="L78" s="28">
        <f>IF(OR($H78&lt;&gt;"erfasst",$F78=""),"",ROUND(N($F78)*N($K78),2))</f>
        <v/>
      </c>
      <c r="M78" s="22" t="n"/>
    </row>
    <row r="79">
      <c r="A79" s="29" t="n"/>
      <c r="B79" s="22" t="n"/>
      <c r="C79" s="30" t="n"/>
      <c r="D79" s="30" t="n"/>
      <c r="E79" s="31" t="n"/>
      <c r="F79" s="28">
        <f>IF(OR($H79&lt;&gt;"erfasst",$C79="",$D79=""),"",ROUND(MOD($D79-$C79,1)*24-N($E79)/60,2))</f>
        <v/>
      </c>
      <c r="G79" s="22" t="n"/>
      <c r="H79" s="22" t="n"/>
      <c r="I79" s="29" t="n"/>
      <c r="J79" s="10">
        <f>IF(OR($H79&lt;&gt;"erfasst",$A79=""),"",IF(AND($I79&lt;&gt;"",N($I79)-N($A79)&gt;Vorgaben!$C$11),"Frist überschritten",IF(N($F79)&gt;Vorgaben!$C$7,"über Höchstarbeitszeit",IF(AND(N($F79)&gt;9,N($E79)&lt;Vorgaben!$C$10),"Pause zu kurz",IF(AND(N($F79)&gt;6,N($E79)&lt;Vorgaben!$C$9),"Pause zu kurz",IF(AND(N($K79)&gt;0,N($K79)&lt;IF(N($A79)&gt;=DATE(2027,1,1),Vorgaben!$C$6,Vorgaben!$C$5)),"unter Mindestlohn",""))))))</f>
        <v/>
      </c>
      <c r="K79" s="28">
        <f>IF($B79="","",IFERROR(IF(N(INDEX(Personen!$E$2:$E$41,MATCH($B79,Personen!$B$2:$B$41,0)))=0,"",INDEX(Personen!$E$2:$E$41,MATCH($B79,Personen!$B$2:$B$41,0))),""))</f>
        <v/>
      </c>
      <c r="L79" s="28">
        <f>IF(OR($H79&lt;&gt;"erfasst",$F79=""),"",ROUND(N($F79)*N($K79),2))</f>
        <v/>
      </c>
      <c r="M79" s="22" t="n"/>
    </row>
    <row r="80">
      <c r="A80" s="29" t="n"/>
      <c r="B80" s="22" t="n"/>
      <c r="C80" s="30" t="n"/>
      <c r="D80" s="30" t="n"/>
      <c r="E80" s="31" t="n"/>
      <c r="F80" s="28">
        <f>IF(OR($H80&lt;&gt;"erfasst",$C80="",$D80=""),"",ROUND(MOD($D80-$C80,1)*24-N($E80)/60,2))</f>
        <v/>
      </c>
      <c r="G80" s="22" t="n"/>
      <c r="H80" s="22" t="n"/>
      <c r="I80" s="29" t="n"/>
      <c r="J80" s="10">
        <f>IF(OR($H80&lt;&gt;"erfasst",$A80=""),"",IF(AND($I80&lt;&gt;"",N($I80)-N($A80)&gt;Vorgaben!$C$11),"Frist überschritten",IF(N($F80)&gt;Vorgaben!$C$7,"über Höchstarbeitszeit",IF(AND(N($F80)&gt;9,N($E80)&lt;Vorgaben!$C$10),"Pause zu kurz",IF(AND(N($F80)&gt;6,N($E80)&lt;Vorgaben!$C$9),"Pause zu kurz",IF(AND(N($K80)&gt;0,N($K80)&lt;IF(N($A80)&gt;=DATE(2027,1,1),Vorgaben!$C$6,Vorgaben!$C$5)),"unter Mindestlohn",""))))))</f>
        <v/>
      </c>
      <c r="K80" s="28">
        <f>IF($B80="","",IFERROR(IF(N(INDEX(Personen!$E$2:$E$41,MATCH($B80,Personen!$B$2:$B$41,0)))=0,"",INDEX(Personen!$E$2:$E$41,MATCH($B80,Personen!$B$2:$B$41,0))),""))</f>
        <v/>
      </c>
      <c r="L80" s="28">
        <f>IF(OR($H80&lt;&gt;"erfasst",$F80=""),"",ROUND(N($F80)*N($K80),2))</f>
        <v/>
      </c>
      <c r="M80" s="22" t="n"/>
    </row>
    <row r="81">
      <c r="A81" s="29" t="n"/>
      <c r="B81" s="22" t="n"/>
      <c r="C81" s="30" t="n"/>
      <c r="D81" s="30" t="n"/>
      <c r="E81" s="31" t="n"/>
      <c r="F81" s="28">
        <f>IF(OR($H81&lt;&gt;"erfasst",$C81="",$D81=""),"",ROUND(MOD($D81-$C81,1)*24-N($E81)/60,2))</f>
        <v/>
      </c>
      <c r="G81" s="22" t="n"/>
      <c r="H81" s="22" t="n"/>
      <c r="I81" s="29" t="n"/>
      <c r="J81" s="10">
        <f>IF(OR($H81&lt;&gt;"erfasst",$A81=""),"",IF(AND($I81&lt;&gt;"",N($I81)-N($A81)&gt;Vorgaben!$C$11),"Frist überschritten",IF(N($F81)&gt;Vorgaben!$C$7,"über Höchstarbeitszeit",IF(AND(N($F81)&gt;9,N($E81)&lt;Vorgaben!$C$10),"Pause zu kurz",IF(AND(N($F81)&gt;6,N($E81)&lt;Vorgaben!$C$9),"Pause zu kurz",IF(AND(N($K81)&gt;0,N($K81)&lt;IF(N($A81)&gt;=DATE(2027,1,1),Vorgaben!$C$6,Vorgaben!$C$5)),"unter Mindestlohn",""))))))</f>
        <v/>
      </c>
      <c r="K81" s="28">
        <f>IF($B81="","",IFERROR(IF(N(INDEX(Personen!$E$2:$E$41,MATCH($B81,Personen!$B$2:$B$41,0)))=0,"",INDEX(Personen!$E$2:$E$41,MATCH($B81,Personen!$B$2:$B$41,0))),""))</f>
        <v/>
      </c>
      <c r="L81" s="28">
        <f>IF(OR($H81&lt;&gt;"erfasst",$F81=""),"",ROUND(N($F81)*N($K81),2))</f>
        <v/>
      </c>
      <c r="M81" s="22" t="n"/>
    </row>
    <row r="82">
      <c r="A82" s="29" t="n"/>
      <c r="B82" s="22" t="n"/>
      <c r="C82" s="30" t="n"/>
      <c r="D82" s="30" t="n"/>
      <c r="E82" s="31" t="n"/>
      <c r="F82" s="28">
        <f>IF(OR($H82&lt;&gt;"erfasst",$C82="",$D82=""),"",ROUND(MOD($D82-$C82,1)*24-N($E82)/60,2))</f>
        <v/>
      </c>
      <c r="G82" s="22" t="n"/>
      <c r="H82" s="22" t="n"/>
      <c r="I82" s="29" t="n"/>
      <c r="J82" s="10">
        <f>IF(OR($H82&lt;&gt;"erfasst",$A82=""),"",IF(AND($I82&lt;&gt;"",N($I82)-N($A82)&gt;Vorgaben!$C$11),"Frist überschritten",IF(N($F82)&gt;Vorgaben!$C$7,"über Höchstarbeitszeit",IF(AND(N($F82)&gt;9,N($E82)&lt;Vorgaben!$C$10),"Pause zu kurz",IF(AND(N($F82)&gt;6,N($E82)&lt;Vorgaben!$C$9),"Pause zu kurz",IF(AND(N($K82)&gt;0,N($K82)&lt;IF(N($A82)&gt;=DATE(2027,1,1),Vorgaben!$C$6,Vorgaben!$C$5)),"unter Mindestlohn",""))))))</f>
        <v/>
      </c>
      <c r="K82" s="28">
        <f>IF($B82="","",IFERROR(IF(N(INDEX(Personen!$E$2:$E$41,MATCH($B82,Personen!$B$2:$B$41,0)))=0,"",INDEX(Personen!$E$2:$E$41,MATCH($B82,Personen!$B$2:$B$41,0))),""))</f>
        <v/>
      </c>
      <c r="L82" s="28">
        <f>IF(OR($H82&lt;&gt;"erfasst",$F82=""),"",ROUND(N($F82)*N($K82),2))</f>
        <v/>
      </c>
      <c r="M82" s="22" t="n"/>
    </row>
    <row r="83">
      <c r="A83" s="29" t="n"/>
      <c r="B83" s="22" t="n"/>
      <c r="C83" s="30" t="n"/>
      <c r="D83" s="30" t="n"/>
      <c r="E83" s="31" t="n"/>
      <c r="F83" s="28">
        <f>IF(OR($H83&lt;&gt;"erfasst",$C83="",$D83=""),"",ROUND(MOD($D83-$C83,1)*24-N($E83)/60,2))</f>
        <v/>
      </c>
      <c r="G83" s="22" t="n"/>
      <c r="H83" s="22" t="n"/>
      <c r="I83" s="29" t="n"/>
      <c r="J83" s="10">
        <f>IF(OR($H83&lt;&gt;"erfasst",$A83=""),"",IF(AND($I83&lt;&gt;"",N($I83)-N($A83)&gt;Vorgaben!$C$11),"Frist überschritten",IF(N($F83)&gt;Vorgaben!$C$7,"über Höchstarbeitszeit",IF(AND(N($F83)&gt;9,N($E83)&lt;Vorgaben!$C$10),"Pause zu kurz",IF(AND(N($F83)&gt;6,N($E83)&lt;Vorgaben!$C$9),"Pause zu kurz",IF(AND(N($K83)&gt;0,N($K83)&lt;IF(N($A83)&gt;=DATE(2027,1,1),Vorgaben!$C$6,Vorgaben!$C$5)),"unter Mindestlohn",""))))))</f>
        <v/>
      </c>
      <c r="K83" s="28">
        <f>IF($B83="","",IFERROR(IF(N(INDEX(Personen!$E$2:$E$41,MATCH($B83,Personen!$B$2:$B$41,0)))=0,"",INDEX(Personen!$E$2:$E$41,MATCH($B83,Personen!$B$2:$B$41,0))),""))</f>
        <v/>
      </c>
      <c r="L83" s="28">
        <f>IF(OR($H83&lt;&gt;"erfasst",$F83=""),"",ROUND(N($F83)*N($K83),2))</f>
        <v/>
      </c>
      <c r="M83" s="22" t="n"/>
    </row>
    <row r="84">
      <c r="A84" s="29" t="n"/>
      <c r="B84" s="22" t="n"/>
      <c r="C84" s="30" t="n"/>
      <c r="D84" s="30" t="n"/>
      <c r="E84" s="31" t="n"/>
      <c r="F84" s="28">
        <f>IF(OR($H84&lt;&gt;"erfasst",$C84="",$D84=""),"",ROUND(MOD($D84-$C84,1)*24-N($E84)/60,2))</f>
        <v/>
      </c>
      <c r="G84" s="22" t="n"/>
      <c r="H84" s="22" t="n"/>
      <c r="I84" s="29" t="n"/>
      <c r="J84" s="10">
        <f>IF(OR($H84&lt;&gt;"erfasst",$A84=""),"",IF(AND($I84&lt;&gt;"",N($I84)-N($A84)&gt;Vorgaben!$C$11),"Frist überschritten",IF(N($F84)&gt;Vorgaben!$C$7,"über Höchstarbeitszeit",IF(AND(N($F84)&gt;9,N($E84)&lt;Vorgaben!$C$10),"Pause zu kurz",IF(AND(N($F84)&gt;6,N($E84)&lt;Vorgaben!$C$9),"Pause zu kurz",IF(AND(N($K84)&gt;0,N($K84)&lt;IF(N($A84)&gt;=DATE(2027,1,1),Vorgaben!$C$6,Vorgaben!$C$5)),"unter Mindestlohn",""))))))</f>
        <v/>
      </c>
      <c r="K84" s="28">
        <f>IF($B84="","",IFERROR(IF(N(INDEX(Personen!$E$2:$E$41,MATCH($B84,Personen!$B$2:$B$41,0)))=0,"",INDEX(Personen!$E$2:$E$41,MATCH($B84,Personen!$B$2:$B$41,0))),""))</f>
        <v/>
      </c>
      <c r="L84" s="28">
        <f>IF(OR($H84&lt;&gt;"erfasst",$F84=""),"",ROUND(N($F84)*N($K84),2))</f>
        <v/>
      </c>
      <c r="M84" s="22" t="n"/>
    </row>
    <row r="85">
      <c r="A85" s="29" t="n"/>
      <c r="B85" s="22" t="n"/>
      <c r="C85" s="30" t="n"/>
      <c r="D85" s="30" t="n"/>
      <c r="E85" s="31" t="n"/>
      <c r="F85" s="28">
        <f>IF(OR($H85&lt;&gt;"erfasst",$C85="",$D85=""),"",ROUND(MOD($D85-$C85,1)*24-N($E85)/60,2))</f>
        <v/>
      </c>
      <c r="G85" s="22" t="n"/>
      <c r="H85" s="22" t="n"/>
      <c r="I85" s="29" t="n"/>
      <c r="J85" s="10">
        <f>IF(OR($H85&lt;&gt;"erfasst",$A85=""),"",IF(AND($I85&lt;&gt;"",N($I85)-N($A85)&gt;Vorgaben!$C$11),"Frist überschritten",IF(N($F85)&gt;Vorgaben!$C$7,"über Höchstarbeitszeit",IF(AND(N($F85)&gt;9,N($E85)&lt;Vorgaben!$C$10),"Pause zu kurz",IF(AND(N($F85)&gt;6,N($E85)&lt;Vorgaben!$C$9),"Pause zu kurz",IF(AND(N($K85)&gt;0,N($K85)&lt;IF(N($A85)&gt;=DATE(2027,1,1),Vorgaben!$C$6,Vorgaben!$C$5)),"unter Mindestlohn",""))))))</f>
        <v/>
      </c>
      <c r="K85" s="28">
        <f>IF($B85="","",IFERROR(IF(N(INDEX(Personen!$E$2:$E$41,MATCH($B85,Personen!$B$2:$B$41,0)))=0,"",INDEX(Personen!$E$2:$E$41,MATCH($B85,Personen!$B$2:$B$41,0))),""))</f>
        <v/>
      </c>
      <c r="L85" s="28">
        <f>IF(OR($H85&lt;&gt;"erfasst",$F85=""),"",ROUND(N($F85)*N($K85),2))</f>
        <v/>
      </c>
      <c r="M85" s="22" t="n"/>
    </row>
    <row r="86">
      <c r="A86" s="29" t="n"/>
      <c r="B86" s="22" t="n"/>
      <c r="C86" s="30" t="n"/>
      <c r="D86" s="30" t="n"/>
      <c r="E86" s="31" t="n"/>
      <c r="F86" s="28">
        <f>IF(OR($H86&lt;&gt;"erfasst",$C86="",$D86=""),"",ROUND(MOD($D86-$C86,1)*24-N($E86)/60,2))</f>
        <v/>
      </c>
      <c r="G86" s="22" t="n"/>
      <c r="H86" s="22" t="n"/>
      <c r="I86" s="29" t="n"/>
      <c r="J86" s="10">
        <f>IF(OR($H86&lt;&gt;"erfasst",$A86=""),"",IF(AND($I86&lt;&gt;"",N($I86)-N($A86)&gt;Vorgaben!$C$11),"Frist überschritten",IF(N($F86)&gt;Vorgaben!$C$7,"über Höchstarbeitszeit",IF(AND(N($F86)&gt;9,N($E86)&lt;Vorgaben!$C$10),"Pause zu kurz",IF(AND(N($F86)&gt;6,N($E86)&lt;Vorgaben!$C$9),"Pause zu kurz",IF(AND(N($K86)&gt;0,N($K86)&lt;IF(N($A86)&gt;=DATE(2027,1,1),Vorgaben!$C$6,Vorgaben!$C$5)),"unter Mindestlohn",""))))))</f>
        <v/>
      </c>
      <c r="K86" s="28">
        <f>IF($B86="","",IFERROR(IF(N(INDEX(Personen!$E$2:$E$41,MATCH($B86,Personen!$B$2:$B$41,0)))=0,"",INDEX(Personen!$E$2:$E$41,MATCH($B86,Personen!$B$2:$B$41,0))),""))</f>
        <v/>
      </c>
      <c r="L86" s="28">
        <f>IF(OR($H86&lt;&gt;"erfasst",$F86=""),"",ROUND(N($F86)*N($K86),2))</f>
        <v/>
      </c>
      <c r="M86" s="22" t="n"/>
    </row>
    <row r="87">
      <c r="A87" s="29" t="n"/>
      <c r="B87" s="22" t="n"/>
      <c r="C87" s="30" t="n"/>
      <c r="D87" s="30" t="n"/>
      <c r="E87" s="31" t="n"/>
      <c r="F87" s="28">
        <f>IF(OR($H87&lt;&gt;"erfasst",$C87="",$D87=""),"",ROUND(MOD($D87-$C87,1)*24-N($E87)/60,2))</f>
        <v/>
      </c>
      <c r="G87" s="22" t="n"/>
      <c r="H87" s="22" t="n"/>
      <c r="I87" s="29" t="n"/>
      <c r="J87" s="10">
        <f>IF(OR($H87&lt;&gt;"erfasst",$A87=""),"",IF(AND($I87&lt;&gt;"",N($I87)-N($A87)&gt;Vorgaben!$C$11),"Frist überschritten",IF(N($F87)&gt;Vorgaben!$C$7,"über Höchstarbeitszeit",IF(AND(N($F87)&gt;9,N($E87)&lt;Vorgaben!$C$10),"Pause zu kurz",IF(AND(N($F87)&gt;6,N($E87)&lt;Vorgaben!$C$9),"Pause zu kurz",IF(AND(N($K87)&gt;0,N($K87)&lt;IF(N($A87)&gt;=DATE(2027,1,1),Vorgaben!$C$6,Vorgaben!$C$5)),"unter Mindestlohn",""))))))</f>
        <v/>
      </c>
      <c r="K87" s="28">
        <f>IF($B87="","",IFERROR(IF(N(INDEX(Personen!$E$2:$E$41,MATCH($B87,Personen!$B$2:$B$41,0)))=0,"",INDEX(Personen!$E$2:$E$41,MATCH($B87,Personen!$B$2:$B$41,0))),""))</f>
        <v/>
      </c>
      <c r="L87" s="28">
        <f>IF(OR($H87&lt;&gt;"erfasst",$F87=""),"",ROUND(N($F87)*N($K87),2))</f>
        <v/>
      </c>
      <c r="M87" s="22" t="n"/>
    </row>
    <row r="88">
      <c r="A88" s="29" t="n"/>
      <c r="B88" s="22" t="n"/>
      <c r="C88" s="30" t="n"/>
      <c r="D88" s="30" t="n"/>
      <c r="E88" s="31" t="n"/>
      <c r="F88" s="28">
        <f>IF(OR($H88&lt;&gt;"erfasst",$C88="",$D88=""),"",ROUND(MOD($D88-$C88,1)*24-N($E88)/60,2))</f>
        <v/>
      </c>
      <c r="G88" s="22" t="n"/>
      <c r="H88" s="22" t="n"/>
      <c r="I88" s="29" t="n"/>
      <c r="J88" s="10">
        <f>IF(OR($H88&lt;&gt;"erfasst",$A88=""),"",IF(AND($I88&lt;&gt;"",N($I88)-N($A88)&gt;Vorgaben!$C$11),"Frist überschritten",IF(N($F88)&gt;Vorgaben!$C$7,"über Höchstarbeitszeit",IF(AND(N($F88)&gt;9,N($E88)&lt;Vorgaben!$C$10),"Pause zu kurz",IF(AND(N($F88)&gt;6,N($E88)&lt;Vorgaben!$C$9),"Pause zu kurz",IF(AND(N($K88)&gt;0,N($K88)&lt;IF(N($A88)&gt;=DATE(2027,1,1),Vorgaben!$C$6,Vorgaben!$C$5)),"unter Mindestlohn",""))))))</f>
        <v/>
      </c>
      <c r="K88" s="28">
        <f>IF($B88="","",IFERROR(IF(N(INDEX(Personen!$E$2:$E$41,MATCH($B88,Personen!$B$2:$B$41,0)))=0,"",INDEX(Personen!$E$2:$E$41,MATCH($B88,Personen!$B$2:$B$41,0))),""))</f>
        <v/>
      </c>
      <c r="L88" s="28">
        <f>IF(OR($H88&lt;&gt;"erfasst",$F88=""),"",ROUND(N($F88)*N($K88),2))</f>
        <v/>
      </c>
      <c r="M88" s="22" t="n"/>
    </row>
    <row r="89">
      <c r="A89" s="29" t="n"/>
      <c r="B89" s="22" t="n"/>
      <c r="C89" s="30" t="n"/>
      <c r="D89" s="30" t="n"/>
      <c r="E89" s="31" t="n"/>
      <c r="F89" s="28">
        <f>IF(OR($H89&lt;&gt;"erfasst",$C89="",$D89=""),"",ROUND(MOD($D89-$C89,1)*24-N($E89)/60,2))</f>
        <v/>
      </c>
      <c r="G89" s="22" t="n"/>
      <c r="H89" s="22" t="n"/>
      <c r="I89" s="29" t="n"/>
      <c r="J89" s="10">
        <f>IF(OR($H89&lt;&gt;"erfasst",$A89=""),"",IF(AND($I89&lt;&gt;"",N($I89)-N($A89)&gt;Vorgaben!$C$11),"Frist überschritten",IF(N($F89)&gt;Vorgaben!$C$7,"über Höchstarbeitszeit",IF(AND(N($F89)&gt;9,N($E89)&lt;Vorgaben!$C$10),"Pause zu kurz",IF(AND(N($F89)&gt;6,N($E89)&lt;Vorgaben!$C$9),"Pause zu kurz",IF(AND(N($K89)&gt;0,N($K89)&lt;IF(N($A89)&gt;=DATE(2027,1,1),Vorgaben!$C$6,Vorgaben!$C$5)),"unter Mindestlohn",""))))))</f>
        <v/>
      </c>
      <c r="K89" s="28">
        <f>IF($B89="","",IFERROR(IF(N(INDEX(Personen!$E$2:$E$41,MATCH($B89,Personen!$B$2:$B$41,0)))=0,"",INDEX(Personen!$E$2:$E$41,MATCH($B89,Personen!$B$2:$B$41,0))),""))</f>
        <v/>
      </c>
      <c r="L89" s="28">
        <f>IF(OR($H89&lt;&gt;"erfasst",$F89=""),"",ROUND(N($F89)*N($K89),2))</f>
        <v/>
      </c>
      <c r="M89" s="22" t="n"/>
    </row>
    <row r="90">
      <c r="A90" s="29" t="n"/>
      <c r="B90" s="22" t="n"/>
      <c r="C90" s="30" t="n"/>
      <c r="D90" s="30" t="n"/>
      <c r="E90" s="31" t="n"/>
      <c r="F90" s="28">
        <f>IF(OR($H90&lt;&gt;"erfasst",$C90="",$D90=""),"",ROUND(MOD($D90-$C90,1)*24-N($E90)/60,2))</f>
        <v/>
      </c>
      <c r="G90" s="22" t="n"/>
      <c r="H90" s="22" t="n"/>
      <c r="I90" s="29" t="n"/>
      <c r="J90" s="10">
        <f>IF(OR($H90&lt;&gt;"erfasst",$A90=""),"",IF(AND($I90&lt;&gt;"",N($I90)-N($A90)&gt;Vorgaben!$C$11),"Frist überschritten",IF(N($F90)&gt;Vorgaben!$C$7,"über Höchstarbeitszeit",IF(AND(N($F90)&gt;9,N($E90)&lt;Vorgaben!$C$10),"Pause zu kurz",IF(AND(N($F90)&gt;6,N($E90)&lt;Vorgaben!$C$9),"Pause zu kurz",IF(AND(N($K90)&gt;0,N($K90)&lt;IF(N($A90)&gt;=DATE(2027,1,1),Vorgaben!$C$6,Vorgaben!$C$5)),"unter Mindestlohn",""))))))</f>
        <v/>
      </c>
      <c r="K90" s="28">
        <f>IF($B90="","",IFERROR(IF(N(INDEX(Personen!$E$2:$E$41,MATCH($B90,Personen!$B$2:$B$41,0)))=0,"",INDEX(Personen!$E$2:$E$41,MATCH($B90,Personen!$B$2:$B$41,0))),""))</f>
        <v/>
      </c>
      <c r="L90" s="28">
        <f>IF(OR($H90&lt;&gt;"erfasst",$F90=""),"",ROUND(N($F90)*N($K90),2))</f>
        <v/>
      </c>
      <c r="M90" s="22" t="n"/>
    </row>
    <row r="91">
      <c r="A91" s="29" t="n"/>
      <c r="B91" s="22" t="n"/>
      <c r="C91" s="30" t="n"/>
      <c r="D91" s="30" t="n"/>
      <c r="E91" s="31" t="n"/>
      <c r="F91" s="28">
        <f>IF(OR($H91&lt;&gt;"erfasst",$C91="",$D91=""),"",ROUND(MOD($D91-$C91,1)*24-N($E91)/60,2))</f>
        <v/>
      </c>
      <c r="G91" s="22" t="n"/>
      <c r="H91" s="22" t="n"/>
      <c r="I91" s="29" t="n"/>
      <c r="J91" s="10">
        <f>IF(OR($H91&lt;&gt;"erfasst",$A91=""),"",IF(AND($I91&lt;&gt;"",N($I91)-N($A91)&gt;Vorgaben!$C$11),"Frist überschritten",IF(N($F91)&gt;Vorgaben!$C$7,"über Höchstarbeitszeit",IF(AND(N($F91)&gt;9,N($E91)&lt;Vorgaben!$C$10),"Pause zu kurz",IF(AND(N($F91)&gt;6,N($E91)&lt;Vorgaben!$C$9),"Pause zu kurz",IF(AND(N($K91)&gt;0,N($K91)&lt;IF(N($A91)&gt;=DATE(2027,1,1),Vorgaben!$C$6,Vorgaben!$C$5)),"unter Mindestlohn",""))))))</f>
        <v/>
      </c>
      <c r="K91" s="28">
        <f>IF($B91="","",IFERROR(IF(N(INDEX(Personen!$E$2:$E$41,MATCH($B91,Personen!$B$2:$B$41,0)))=0,"",INDEX(Personen!$E$2:$E$41,MATCH($B91,Personen!$B$2:$B$41,0))),""))</f>
        <v/>
      </c>
      <c r="L91" s="28">
        <f>IF(OR($H91&lt;&gt;"erfasst",$F91=""),"",ROUND(N($F91)*N($K91),2))</f>
        <v/>
      </c>
      <c r="M91" s="22" t="n"/>
    </row>
    <row r="92">
      <c r="A92" s="29" t="n"/>
      <c r="B92" s="22" t="n"/>
      <c r="C92" s="30" t="n"/>
      <c r="D92" s="30" t="n"/>
      <c r="E92" s="31" t="n"/>
      <c r="F92" s="28">
        <f>IF(OR($H92&lt;&gt;"erfasst",$C92="",$D92=""),"",ROUND(MOD($D92-$C92,1)*24-N($E92)/60,2))</f>
        <v/>
      </c>
      <c r="G92" s="22" t="n"/>
      <c r="H92" s="22" t="n"/>
      <c r="I92" s="29" t="n"/>
      <c r="J92" s="10">
        <f>IF(OR($H92&lt;&gt;"erfasst",$A92=""),"",IF(AND($I92&lt;&gt;"",N($I92)-N($A92)&gt;Vorgaben!$C$11),"Frist überschritten",IF(N($F92)&gt;Vorgaben!$C$7,"über Höchstarbeitszeit",IF(AND(N($F92)&gt;9,N($E92)&lt;Vorgaben!$C$10),"Pause zu kurz",IF(AND(N($F92)&gt;6,N($E92)&lt;Vorgaben!$C$9),"Pause zu kurz",IF(AND(N($K92)&gt;0,N($K92)&lt;IF(N($A92)&gt;=DATE(2027,1,1),Vorgaben!$C$6,Vorgaben!$C$5)),"unter Mindestlohn",""))))))</f>
        <v/>
      </c>
      <c r="K92" s="28">
        <f>IF($B92="","",IFERROR(IF(N(INDEX(Personen!$E$2:$E$41,MATCH($B92,Personen!$B$2:$B$41,0)))=0,"",INDEX(Personen!$E$2:$E$41,MATCH($B92,Personen!$B$2:$B$41,0))),""))</f>
        <v/>
      </c>
      <c r="L92" s="28">
        <f>IF(OR($H92&lt;&gt;"erfasst",$F92=""),"",ROUND(N($F92)*N($K92),2))</f>
        <v/>
      </c>
      <c r="M92" s="22" t="n"/>
    </row>
    <row r="93">
      <c r="A93" s="29" t="n"/>
      <c r="B93" s="22" t="n"/>
      <c r="C93" s="30" t="n"/>
      <c r="D93" s="30" t="n"/>
      <c r="E93" s="31" t="n"/>
      <c r="F93" s="28">
        <f>IF(OR($H93&lt;&gt;"erfasst",$C93="",$D93=""),"",ROUND(MOD($D93-$C93,1)*24-N($E93)/60,2))</f>
        <v/>
      </c>
      <c r="G93" s="22" t="n"/>
      <c r="H93" s="22" t="n"/>
      <c r="I93" s="29" t="n"/>
      <c r="J93" s="10">
        <f>IF(OR($H93&lt;&gt;"erfasst",$A93=""),"",IF(AND($I93&lt;&gt;"",N($I93)-N($A93)&gt;Vorgaben!$C$11),"Frist überschritten",IF(N($F93)&gt;Vorgaben!$C$7,"über Höchstarbeitszeit",IF(AND(N($F93)&gt;9,N($E93)&lt;Vorgaben!$C$10),"Pause zu kurz",IF(AND(N($F93)&gt;6,N($E93)&lt;Vorgaben!$C$9),"Pause zu kurz",IF(AND(N($K93)&gt;0,N($K93)&lt;IF(N($A93)&gt;=DATE(2027,1,1),Vorgaben!$C$6,Vorgaben!$C$5)),"unter Mindestlohn",""))))))</f>
        <v/>
      </c>
      <c r="K93" s="28">
        <f>IF($B93="","",IFERROR(IF(N(INDEX(Personen!$E$2:$E$41,MATCH($B93,Personen!$B$2:$B$41,0)))=0,"",INDEX(Personen!$E$2:$E$41,MATCH($B93,Personen!$B$2:$B$41,0))),""))</f>
        <v/>
      </c>
      <c r="L93" s="28">
        <f>IF(OR($H93&lt;&gt;"erfasst",$F93=""),"",ROUND(N($F93)*N($K93),2))</f>
        <v/>
      </c>
      <c r="M93" s="22" t="n"/>
    </row>
    <row r="94">
      <c r="A94" s="29" t="n"/>
      <c r="B94" s="22" t="n"/>
      <c r="C94" s="30" t="n"/>
      <c r="D94" s="30" t="n"/>
      <c r="E94" s="31" t="n"/>
      <c r="F94" s="28">
        <f>IF(OR($H94&lt;&gt;"erfasst",$C94="",$D94=""),"",ROUND(MOD($D94-$C94,1)*24-N($E94)/60,2))</f>
        <v/>
      </c>
      <c r="G94" s="22" t="n"/>
      <c r="H94" s="22" t="n"/>
      <c r="I94" s="29" t="n"/>
      <c r="J94" s="10">
        <f>IF(OR($H94&lt;&gt;"erfasst",$A94=""),"",IF(AND($I94&lt;&gt;"",N($I94)-N($A94)&gt;Vorgaben!$C$11),"Frist überschritten",IF(N($F94)&gt;Vorgaben!$C$7,"über Höchstarbeitszeit",IF(AND(N($F94)&gt;9,N($E94)&lt;Vorgaben!$C$10),"Pause zu kurz",IF(AND(N($F94)&gt;6,N($E94)&lt;Vorgaben!$C$9),"Pause zu kurz",IF(AND(N($K94)&gt;0,N($K94)&lt;IF(N($A94)&gt;=DATE(2027,1,1),Vorgaben!$C$6,Vorgaben!$C$5)),"unter Mindestlohn",""))))))</f>
        <v/>
      </c>
      <c r="K94" s="28">
        <f>IF($B94="","",IFERROR(IF(N(INDEX(Personen!$E$2:$E$41,MATCH($B94,Personen!$B$2:$B$41,0)))=0,"",INDEX(Personen!$E$2:$E$41,MATCH($B94,Personen!$B$2:$B$41,0))),""))</f>
        <v/>
      </c>
      <c r="L94" s="28">
        <f>IF(OR($H94&lt;&gt;"erfasst",$F94=""),"",ROUND(N($F94)*N($K94),2))</f>
        <v/>
      </c>
      <c r="M94" s="22" t="n"/>
    </row>
    <row r="95">
      <c r="A95" s="29" t="n"/>
      <c r="B95" s="22" t="n"/>
      <c r="C95" s="30" t="n"/>
      <c r="D95" s="30" t="n"/>
      <c r="E95" s="31" t="n"/>
      <c r="F95" s="28">
        <f>IF(OR($H95&lt;&gt;"erfasst",$C95="",$D95=""),"",ROUND(MOD($D95-$C95,1)*24-N($E95)/60,2))</f>
        <v/>
      </c>
      <c r="G95" s="22" t="n"/>
      <c r="H95" s="22" t="n"/>
      <c r="I95" s="29" t="n"/>
      <c r="J95" s="10">
        <f>IF(OR($H95&lt;&gt;"erfasst",$A95=""),"",IF(AND($I95&lt;&gt;"",N($I95)-N($A95)&gt;Vorgaben!$C$11),"Frist überschritten",IF(N($F95)&gt;Vorgaben!$C$7,"über Höchstarbeitszeit",IF(AND(N($F95)&gt;9,N($E95)&lt;Vorgaben!$C$10),"Pause zu kurz",IF(AND(N($F95)&gt;6,N($E95)&lt;Vorgaben!$C$9),"Pause zu kurz",IF(AND(N($K95)&gt;0,N($K95)&lt;IF(N($A95)&gt;=DATE(2027,1,1),Vorgaben!$C$6,Vorgaben!$C$5)),"unter Mindestlohn",""))))))</f>
        <v/>
      </c>
      <c r="K95" s="28">
        <f>IF($B95="","",IFERROR(IF(N(INDEX(Personen!$E$2:$E$41,MATCH($B95,Personen!$B$2:$B$41,0)))=0,"",INDEX(Personen!$E$2:$E$41,MATCH($B95,Personen!$B$2:$B$41,0))),""))</f>
        <v/>
      </c>
      <c r="L95" s="28">
        <f>IF(OR($H95&lt;&gt;"erfasst",$F95=""),"",ROUND(N($F95)*N($K95),2))</f>
        <v/>
      </c>
      <c r="M95" s="22" t="n"/>
    </row>
    <row r="96">
      <c r="A96" s="29" t="n"/>
      <c r="B96" s="22" t="n"/>
      <c r="C96" s="30" t="n"/>
      <c r="D96" s="30" t="n"/>
      <c r="E96" s="31" t="n"/>
      <c r="F96" s="28">
        <f>IF(OR($H96&lt;&gt;"erfasst",$C96="",$D96=""),"",ROUND(MOD($D96-$C96,1)*24-N($E96)/60,2))</f>
        <v/>
      </c>
      <c r="G96" s="22" t="n"/>
      <c r="H96" s="22" t="n"/>
      <c r="I96" s="29" t="n"/>
      <c r="J96" s="10">
        <f>IF(OR($H96&lt;&gt;"erfasst",$A96=""),"",IF(AND($I96&lt;&gt;"",N($I96)-N($A96)&gt;Vorgaben!$C$11),"Frist überschritten",IF(N($F96)&gt;Vorgaben!$C$7,"über Höchstarbeitszeit",IF(AND(N($F96)&gt;9,N($E96)&lt;Vorgaben!$C$10),"Pause zu kurz",IF(AND(N($F96)&gt;6,N($E96)&lt;Vorgaben!$C$9),"Pause zu kurz",IF(AND(N($K96)&gt;0,N($K96)&lt;IF(N($A96)&gt;=DATE(2027,1,1),Vorgaben!$C$6,Vorgaben!$C$5)),"unter Mindestlohn",""))))))</f>
        <v/>
      </c>
      <c r="K96" s="28">
        <f>IF($B96="","",IFERROR(IF(N(INDEX(Personen!$E$2:$E$41,MATCH($B96,Personen!$B$2:$B$41,0)))=0,"",INDEX(Personen!$E$2:$E$41,MATCH($B96,Personen!$B$2:$B$41,0))),""))</f>
        <v/>
      </c>
      <c r="L96" s="28">
        <f>IF(OR($H96&lt;&gt;"erfasst",$F96=""),"",ROUND(N($F96)*N($K96),2))</f>
        <v/>
      </c>
      <c r="M96" s="22" t="n"/>
    </row>
    <row r="97">
      <c r="A97" s="29" t="n"/>
      <c r="B97" s="22" t="n"/>
      <c r="C97" s="30" t="n"/>
      <c r="D97" s="30" t="n"/>
      <c r="E97" s="31" t="n"/>
      <c r="F97" s="28">
        <f>IF(OR($H97&lt;&gt;"erfasst",$C97="",$D97=""),"",ROUND(MOD($D97-$C97,1)*24-N($E97)/60,2))</f>
        <v/>
      </c>
      <c r="G97" s="22" t="n"/>
      <c r="H97" s="22" t="n"/>
      <c r="I97" s="29" t="n"/>
      <c r="J97" s="10">
        <f>IF(OR($H97&lt;&gt;"erfasst",$A97=""),"",IF(AND($I97&lt;&gt;"",N($I97)-N($A97)&gt;Vorgaben!$C$11),"Frist überschritten",IF(N($F97)&gt;Vorgaben!$C$7,"über Höchstarbeitszeit",IF(AND(N($F97)&gt;9,N($E97)&lt;Vorgaben!$C$10),"Pause zu kurz",IF(AND(N($F97)&gt;6,N($E97)&lt;Vorgaben!$C$9),"Pause zu kurz",IF(AND(N($K97)&gt;0,N($K97)&lt;IF(N($A97)&gt;=DATE(2027,1,1),Vorgaben!$C$6,Vorgaben!$C$5)),"unter Mindestlohn",""))))))</f>
        <v/>
      </c>
      <c r="K97" s="28">
        <f>IF($B97="","",IFERROR(IF(N(INDEX(Personen!$E$2:$E$41,MATCH($B97,Personen!$B$2:$B$41,0)))=0,"",INDEX(Personen!$E$2:$E$41,MATCH($B97,Personen!$B$2:$B$41,0))),""))</f>
        <v/>
      </c>
      <c r="L97" s="28">
        <f>IF(OR($H97&lt;&gt;"erfasst",$F97=""),"",ROUND(N($F97)*N($K97),2))</f>
        <v/>
      </c>
      <c r="M97" s="22" t="n"/>
    </row>
    <row r="98">
      <c r="A98" s="29" t="n"/>
      <c r="B98" s="22" t="n"/>
      <c r="C98" s="30" t="n"/>
      <c r="D98" s="30" t="n"/>
      <c r="E98" s="31" t="n"/>
      <c r="F98" s="28">
        <f>IF(OR($H98&lt;&gt;"erfasst",$C98="",$D98=""),"",ROUND(MOD($D98-$C98,1)*24-N($E98)/60,2))</f>
        <v/>
      </c>
      <c r="G98" s="22" t="n"/>
      <c r="H98" s="22" t="n"/>
      <c r="I98" s="29" t="n"/>
      <c r="J98" s="10">
        <f>IF(OR($H98&lt;&gt;"erfasst",$A98=""),"",IF(AND($I98&lt;&gt;"",N($I98)-N($A98)&gt;Vorgaben!$C$11),"Frist überschritten",IF(N($F98)&gt;Vorgaben!$C$7,"über Höchstarbeitszeit",IF(AND(N($F98)&gt;9,N($E98)&lt;Vorgaben!$C$10),"Pause zu kurz",IF(AND(N($F98)&gt;6,N($E98)&lt;Vorgaben!$C$9),"Pause zu kurz",IF(AND(N($K98)&gt;0,N($K98)&lt;IF(N($A98)&gt;=DATE(2027,1,1),Vorgaben!$C$6,Vorgaben!$C$5)),"unter Mindestlohn",""))))))</f>
        <v/>
      </c>
      <c r="K98" s="28">
        <f>IF($B98="","",IFERROR(IF(N(INDEX(Personen!$E$2:$E$41,MATCH($B98,Personen!$B$2:$B$41,0)))=0,"",INDEX(Personen!$E$2:$E$41,MATCH($B98,Personen!$B$2:$B$41,0))),""))</f>
        <v/>
      </c>
      <c r="L98" s="28">
        <f>IF(OR($H98&lt;&gt;"erfasst",$F98=""),"",ROUND(N($F98)*N($K98),2))</f>
        <v/>
      </c>
      <c r="M98" s="22" t="n"/>
    </row>
    <row r="99">
      <c r="A99" s="29" t="n"/>
      <c r="B99" s="22" t="n"/>
      <c r="C99" s="30" t="n"/>
      <c r="D99" s="30" t="n"/>
      <c r="E99" s="31" t="n"/>
      <c r="F99" s="28">
        <f>IF(OR($H99&lt;&gt;"erfasst",$C99="",$D99=""),"",ROUND(MOD($D99-$C99,1)*24-N($E99)/60,2))</f>
        <v/>
      </c>
      <c r="G99" s="22" t="n"/>
      <c r="H99" s="22" t="n"/>
      <c r="I99" s="29" t="n"/>
      <c r="J99" s="10">
        <f>IF(OR($H99&lt;&gt;"erfasst",$A99=""),"",IF(AND($I99&lt;&gt;"",N($I99)-N($A99)&gt;Vorgaben!$C$11),"Frist überschritten",IF(N($F99)&gt;Vorgaben!$C$7,"über Höchstarbeitszeit",IF(AND(N($F99)&gt;9,N($E99)&lt;Vorgaben!$C$10),"Pause zu kurz",IF(AND(N($F99)&gt;6,N($E99)&lt;Vorgaben!$C$9),"Pause zu kurz",IF(AND(N($K99)&gt;0,N($K99)&lt;IF(N($A99)&gt;=DATE(2027,1,1),Vorgaben!$C$6,Vorgaben!$C$5)),"unter Mindestlohn",""))))))</f>
        <v/>
      </c>
      <c r="K99" s="28">
        <f>IF($B99="","",IFERROR(IF(N(INDEX(Personen!$E$2:$E$41,MATCH($B99,Personen!$B$2:$B$41,0)))=0,"",INDEX(Personen!$E$2:$E$41,MATCH($B99,Personen!$B$2:$B$41,0))),""))</f>
        <v/>
      </c>
      <c r="L99" s="28">
        <f>IF(OR($H99&lt;&gt;"erfasst",$F99=""),"",ROUND(N($F99)*N($K99),2))</f>
        <v/>
      </c>
      <c r="M99" s="22" t="n"/>
    </row>
    <row r="100">
      <c r="A100" s="29" t="n"/>
      <c r="B100" s="22" t="n"/>
      <c r="C100" s="30" t="n"/>
      <c r="D100" s="30" t="n"/>
      <c r="E100" s="31" t="n"/>
      <c r="F100" s="28">
        <f>IF(OR($H100&lt;&gt;"erfasst",$C100="",$D100=""),"",ROUND(MOD($D100-$C100,1)*24-N($E100)/60,2))</f>
        <v/>
      </c>
      <c r="G100" s="22" t="n"/>
      <c r="H100" s="22" t="n"/>
      <c r="I100" s="29" t="n"/>
      <c r="J100" s="10">
        <f>IF(OR($H100&lt;&gt;"erfasst",$A100=""),"",IF(AND($I100&lt;&gt;"",N($I100)-N($A100)&gt;Vorgaben!$C$11),"Frist überschritten",IF(N($F100)&gt;Vorgaben!$C$7,"über Höchstarbeitszeit",IF(AND(N($F100)&gt;9,N($E100)&lt;Vorgaben!$C$10),"Pause zu kurz",IF(AND(N($F100)&gt;6,N($E100)&lt;Vorgaben!$C$9),"Pause zu kurz",IF(AND(N($K100)&gt;0,N($K100)&lt;IF(N($A100)&gt;=DATE(2027,1,1),Vorgaben!$C$6,Vorgaben!$C$5)),"unter Mindestlohn",""))))))</f>
        <v/>
      </c>
      <c r="K100" s="28">
        <f>IF($B100="","",IFERROR(IF(N(INDEX(Personen!$E$2:$E$41,MATCH($B100,Personen!$B$2:$B$41,0)))=0,"",INDEX(Personen!$E$2:$E$41,MATCH($B100,Personen!$B$2:$B$41,0))),""))</f>
        <v/>
      </c>
      <c r="L100" s="28">
        <f>IF(OR($H100&lt;&gt;"erfasst",$F100=""),"",ROUND(N($F100)*N($K100),2))</f>
        <v/>
      </c>
      <c r="M100" s="22" t="n"/>
    </row>
    <row r="101">
      <c r="A101" s="29" t="n"/>
      <c r="B101" s="22" t="n"/>
      <c r="C101" s="30" t="n"/>
      <c r="D101" s="30" t="n"/>
      <c r="E101" s="31" t="n"/>
      <c r="F101" s="28">
        <f>IF(OR($H101&lt;&gt;"erfasst",$C101="",$D101=""),"",ROUND(MOD($D101-$C101,1)*24-N($E101)/60,2))</f>
        <v/>
      </c>
      <c r="G101" s="22" t="n"/>
      <c r="H101" s="22" t="n"/>
      <c r="I101" s="29" t="n"/>
      <c r="J101" s="10">
        <f>IF(OR($H101&lt;&gt;"erfasst",$A101=""),"",IF(AND($I101&lt;&gt;"",N($I101)-N($A101)&gt;Vorgaben!$C$11),"Frist überschritten",IF(N($F101)&gt;Vorgaben!$C$7,"über Höchstarbeitszeit",IF(AND(N($F101)&gt;9,N($E101)&lt;Vorgaben!$C$10),"Pause zu kurz",IF(AND(N($F101)&gt;6,N($E101)&lt;Vorgaben!$C$9),"Pause zu kurz",IF(AND(N($K101)&gt;0,N($K101)&lt;IF(N($A101)&gt;=DATE(2027,1,1),Vorgaben!$C$6,Vorgaben!$C$5)),"unter Mindestlohn",""))))))</f>
        <v/>
      </c>
      <c r="K101" s="28">
        <f>IF($B101="","",IFERROR(IF(N(INDEX(Personen!$E$2:$E$41,MATCH($B101,Personen!$B$2:$B$41,0)))=0,"",INDEX(Personen!$E$2:$E$41,MATCH($B101,Personen!$B$2:$B$41,0))),""))</f>
        <v/>
      </c>
      <c r="L101" s="28">
        <f>IF(OR($H101&lt;&gt;"erfasst",$F101=""),"",ROUND(N($F101)*N($K101),2))</f>
        <v/>
      </c>
      <c r="M101" s="22" t="n"/>
    </row>
    <row r="102">
      <c r="A102" s="29" t="n"/>
      <c r="B102" s="22" t="n"/>
      <c r="C102" s="30" t="n"/>
      <c r="D102" s="30" t="n"/>
      <c r="E102" s="31" t="n"/>
      <c r="F102" s="28">
        <f>IF(OR($H102&lt;&gt;"erfasst",$C102="",$D102=""),"",ROUND(MOD($D102-$C102,1)*24-N($E102)/60,2))</f>
        <v/>
      </c>
      <c r="G102" s="22" t="n"/>
      <c r="H102" s="22" t="n"/>
      <c r="I102" s="29" t="n"/>
      <c r="J102" s="10">
        <f>IF(OR($H102&lt;&gt;"erfasst",$A102=""),"",IF(AND($I102&lt;&gt;"",N($I102)-N($A102)&gt;Vorgaben!$C$11),"Frist überschritten",IF(N($F102)&gt;Vorgaben!$C$7,"über Höchstarbeitszeit",IF(AND(N($F102)&gt;9,N($E102)&lt;Vorgaben!$C$10),"Pause zu kurz",IF(AND(N($F102)&gt;6,N($E102)&lt;Vorgaben!$C$9),"Pause zu kurz",IF(AND(N($K102)&gt;0,N($K102)&lt;IF(N($A102)&gt;=DATE(2027,1,1),Vorgaben!$C$6,Vorgaben!$C$5)),"unter Mindestlohn",""))))))</f>
        <v/>
      </c>
      <c r="K102" s="28">
        <f>IF($B102="","",IFERROR(IF(N(INDEX(Personen!$E$2:$E$41,MATCH($B102,Personen!$B$2:$B$41,0)))=0,"",INDEX(Personen!$E$2:$E$41,MATCH($B102,Personen!$B$2:$B$41,0))),""))</f>
        <v/>
      </c>
      <c r="L102" s="28">
        <f>IF(OR($H102&lt;&gt;"erfasst",$F102=""),"",ROUND(N($F102)*N($K102),2))</f>
        <v/>
      </c>
      <c r="M102" s="22" t="n"/>
    </row>
    <row r="103">
      <c r="A103" s="29" t="n"/>
      <c r="B103" s="22" t="n"/>
      <c r="C103" s="30" t="n"/>
      <c r="D103" s="30" t="n"/>
      <c r="E103" s="31" t="n"/>
      <c r="F103" s="28">
        <f>IF(OR($H103&lt;&gt;"erfasst",$C103="",$D103=""),"",ROUND(MOD($D103-$C103,1)*24-N($E103)/60,2))</f>
        <v/>
      </c>
      <c r="G103" s="22" t="n"/>
      <c r="H103" s="22" t="n"/>
      <c r="I103" s="29" t="n"/>
      <c r="J103" s="10">
        <f>IF(OR($H103&lt;&gt;"erfasst",$A103=""),"",IF(AND($I103&lt;&gt;"",N($I103)-N($A103)&gt;Vorgaben!$C$11),"Frist überschritten",IF(N($F103)&gt;Vorgaben!$C$7,"über Höchstarbeitszeit",IF(AND(N($F103)&gt;9,N($E103)&lt;Vorgaben!$C$10),"Pause zu kurz",IF(AND(N($F103)&gt;6,N($E103)&lt;Vorgaben!$C$9),"Pause zu kurz",IF(AND(N($K103)&gt;0,N($K103)&lt;IF(N($A103)&gt;=DATE(2027,1,1),Vorgaben!$C$6,Vorgaben!$C$5)),"unter Mindestlohn",""))))))</f>
        <v/>
      </c>
      <c r="K103" s="28">
        <f>IF($B103="","",IFERROR(IF(N(INDEX(Personen!$E$2:$E$41,MATCH($B103,Personen!$B$2:$B$41,0)))=0,"",INDEX(Personen!$E$2:$E$41,MATCH($B103,Personen!$B$2:$B$41,0))),""))</f>
        <v/>
      </c>
      <c r="L103" s="28">
        <f>IF(OR($H103&lt;&gt;"erfasst",$F103=""),"",ROUND(N($F103)*N($K103),2))</f>
        <v/>
      </c>
      <c r="M103" s="22" t="n"/>
    </row>
    <row r="104">
      <c r="A104" s="29" t="n"/>
      <c r="B104" s="22" t="n"/>
      <c r="C104" s="30" t="n"/>
      <c r="D104" s="30" t="n"/>
      <c r="E104" s="31" t="n"/>
      <c r="F104" s="28">
        <f>IF(OR($H104&lt;&gt;"erfasst",$C104="",$D104=""),"",ROUND(MOD($D104-$C104,1)*24-N($E104)/60,2))</f>
        <v/>
      </c>
      <c r="G104" s="22" t="n"/>
      <c r="H104" s="22" t="n"/>
      <c r="I104" s="29" t="n"/>
      <c r="J104" s="10">
        <f>IF(OR($H104&lt;&gt;"erfasst",$A104=""),"",IF(AND($I104&lt;&gt;"",N($I104)-N($A104)&gt;Vorgaben!$C$11),"Frist überschritten",IF(N($F104)&gt;Vorgaben!$C$7,"über Höchstarbeitszeit",IF(AND(N($F104)&gt;9,N($E104)&lt;Vorgaben!$C$10),"Pause zu kurz",IF(AND(N($F104)&gt;6,N($E104)&lt;Vorgaben!$C$9),"Pause zu kurz",IF(AND(N($K104)&gt;0,N($K104)&lt;IF(N($A104)&gt;=DATE(2027,1,1),Vorgaben!$C$6,Vorgaben!$C$5)),"unter Mindestlohn",""))))))</f>
        <v/>
      </c>
      <c r="K104" s="28">
        <f>IF($B104="","",IFERROR(IF(N(INDEX(Personen!$E$2:$E$41,MATCH($B104,Personen!$B$2:$B$41,0)))=0,"",INDEX(Personen!$E$2:$E$41,MATCH($B104,Personen!$B$2:$B$41,0))),""))</f>
        <v/>
      </c>
      <c r="L104" s="28">
        <f>IF(OR($H104&lt;&gt;"erfasst",$F104=""),"",ROUND(N($F104)*N($K104),2))</f>
        <v/>
      </c>
      <c r="M104" s="22" t="n"/>
    </row>
    <row r="105">
      <c r="A105" s="29" t="n"/>
      <c r="B105" s="22" t="n"/>
      <c r="C105" s="30" t="n"/>
      <c r="D105" s="30" t="n"/>
      <c r="E105" s="31" t="n"/>
      <c r="F105" s="28">
        <f>IF(OR($H105&lt;&gt;"erfasst",$C105="",$D105=""),"",ROUND(MOD($D105-$C105,1)*24-N($E105)/60,2))</f>
        <v/>
      </c>
      <c r="G105" s="22" t="n"/>
      <c r="H105" s="22" t="n"/>
      <c r="I105" s="29" t="n"/>
      <c r="J105" s="10">
        <f>IF(OR($H105&lt;&gt;"erfasst",$A105=""),"",IF(AND($I105&lt;&gt;"",N($I105)-N($A105)&gt;Vorgaben!$C$11),"Frist überschritten",IF(N($F105)&gt;Vorgaben!$C$7,"über Höchstarbeitszeit",IF(AND(N($F105)&gt;9,N($E105)&lt;Vorgaben!$C$10),"Pause zu kurz",IF(AND(N($F105)&gt;6,N($E105)&lt;Vorgaben!$C$9),"Pause zu kurz",IF(AND(N($K105)&gt;0,N($K105)&lt;IF(N($A105)&gt;=DATE(2027,1,1),Vorgaben!$C$6,Vorgaben!$C$5)),"unter Mindestlohn",""))))))</f>
        <v/>
      </c>
      <c r="K105" s="28">
        <f>IF($B105="","",IFERROR(IF(N(INDEX(Personen!$E$2:$E$41,MATCH($B105,Personen!$B$2:$B$41,0)))=0,"",INDEX(Personen!$E$2:$E$41,MATCH($B105,Personen!$B$2:$B$41,0))),""))</f>
        <v/>
      </c>
      <c r="L105" s="28">
        <f>IF(OR($H105&lt;&gt;"erfasst",$F105=""),"",ROUND(N($F105)*N($K105),2))</f>
        <v/>
      </c>
      <c r="M105" s="22" t="n"/>
    </row>
    <row r="106">
      <c r="A106" s="29" t="n"/>
      <c r="B106" s="22" t="n"/>
      <c r="C106" s="30" t="n"/>
      <c r="D106" s="30" t="n"/>
      <c r="E106" s="31" t="n"/>
      <c r="F106" s="28">
        <f>IF(OR($H106&lt;&gt;"erfasst",$C106="",$D106=""),"",ROUND(MOD($D106-$C106,1)*24-N($E106)/60,2))</f>
        <v/>
      </c>
      <c r="G106" s="22" t="n"/>
      <c r="H106" s="22" t="n"/>
      <c r="I106" s="29" t="n"/>
      <c r="J106" s="10">
        <f>IF(OR($H106&lt;&gt;"erfasst",$A106=""),"",IF(AND($I106&lt;&gt;"",N($I106)-N($A106)&gt;Vorgaben!$C$11),"Frist überschritten",IF(N($F106)&gt;Vorgaben!$C$7,"über Höchstarbeitszeit",IF(AND(N($F106)&gt;9,N($E106)&lt;Vorgaben!$C$10),"Pause zu kurz",IF(AND(N($F106)&gt;6,N($E106)&lt;Vorgaben!$C$9),"Pause zu kurz",IF(AND(N($K106)&gt;0,N($K106)&lt;IF(N($A106)&gt;=DATE(2027,1,1),Vorgaben!$C$6,Vorgaben!$C$5)),"unter Mindestlohn",""))))))</f>
        <v/>
      </c>
      <c r="K106" s="28">
        <f>IF($B106="","",IFERROR(IF(N(INDEX(Personen!$E$2:$E$41,MATCH($B106,Personen!$B$2:$B$41,0)))=0,"",INDEX(Personen!$E$2:$E$41,MATCH($B106,Personen!$B$2:$B$41,0))),""))</f>
        <v/>
      </c>
      <c r="L106" s="28">
        <f>IF(OR($H106&lt;&gt;"erfasst",$F106=""),"",ROUND(N($F106)*N($K106),2))</f>
        <v/>
      </c>
      <c r="M106" s="22" t="n"/>
    </row>
    <row r="107">
      <c r="A107" s="29" t="n"/>
      <c r="B107" s="22" t="n"/>
      <c r="C107" s="30" t="n"/>
      <c r="D107" s="30" t="n"/>
      <c r="E107" s="31" t="n"/>
      <c r="F107" s="28">
        <f>IF(OR($H107&lt;&gt;"erfasst",$C107="",$D107=""),"",ROUND(MOD($D107-$C107,1)*24-N($E107)/60,2))</f>
        <v/>
      </c>
      <c r="G107" s="22" t="n"/>
      <c r="H107" s="22" t="n"/>
      <c r="I107" s="29" t="n"/>
      <c r="J107" s="10">
        <f>IF(OR($H107&lt;&gt;"erfasst",$A107=""),"",IF(AND($I107&lt;&gt;"",N($I107)-N($A107)&gt;Vorgaben!$C$11),"Frist überschritten",IF(N($F107)&gt;Vorgaben!$C$7,"über Höchstarbeitszeit",IF(AND(N($F107)&gt;9,N($E107)&lt;Vorgaben!$C$10),"Pause zu kurz",IF(AND(N($F107)&gt;6,N($E107)&lt;Vorgaben!$C$9),"Pause zu kurz",IF(AND(N($K107)&gt;0,N($K107)&lt;IF(N($A107)&gt;=DATE(2027,1,1),Vorgaben!$C$6,Vorgaben!$C$5)),"unter Mindestlohn",""))))))</f>
        <v/>
      </c>
      <c r="K107" s="28">
        <f>IF($B107="","",IFERROR(IF(N(INDEX(Personen!$E$2:$E$41,MATCH($B107,Personen!$B$2:$B$41,0)))=0,"",INDEX(Personen!$E$2:$E$41,MATCH($B107,Personen!$B$2:$B$41,0))),""))</f>
        <v/>
      </c>
      <c r="L107" s="28">
        <f>IF(OR($H107&lt;&gt;"erfasst",$F107=""),"",ROUND(N($F107)*N($K107),2))</f>
        <v/>
      </c>
      <c r="M107" s="22" t="n"/>
    </row>
    <row r="108">
      <c r="A108" s="29" t="n"/>
      <c r="B108" s="22" t="n"/>
      <c r="C108" s="30" t="n"/>
      <c r="D108" s="30" t="n"/>
      <c r="E108" s="31" t="n"/>
      <c r="F108" s="28">
        <f>IF(OR($H108&lt;&gt;"erfasst",$C108="",$D108=""),"",ROUND(MOD($D108-$C108,1)*24-N($E108)/60,2))</f>
        <v/>
      </c>
      <c r="G108" s="22" t="n"/>
      <c r="H108" s="22" t="n"/>
      <c r="I108" s="29" t="n"/>
      <c r="J108" s="10">
        <f>IF(OR($H108&lt;&gt;"erfasst",$A108=""),"",IF(AND($I108&lt;&gt;"",N($I108)-N($A108)&gt;Vorgaben!$C$11),"Frist überschritten",IF(N($F108)&gt;Vorgaben!$C$7,"über Höchstarbeitszeit",IF(AND(N($F108)&gt;9,N($E108)&lt;Vorgaben!$C$10),"Pause zu kurz",IF(AND(N($F108)&gt;6,N($E108)&lt;Vorgaben!$C$9),"Pause zu kurz",IF(AND(N($K108)&gt;0,N($K108)&lt;IF(N($A108)&gt;=DATE(2027,1,1),Vorgaben!$C$6,Vorgaben!$C$5)),"unter Mindestlohn",""))))))</f>
        <v/>
      </c>
      <c r="K108" s="28">
        <f>IF($B108="","",IFERROR(IF(N(INDEX(Personen!$E$2:$E$41,MATCH($B108,Personen!$B$2:$B$41,0)))=0,"",INDEX(Personen!$E$2:$E$41,MATCH($B108,Personen!$B$2:$B$41,0))),""))</f>
        <v/>
      </c>
      <c r="L108" s="28">
        <f>IF(OR($H108&lt;&gt;"erfasst",$F108=""),"",ROUND(N($F108)*N($K108),2))</f>
        <v/>
      </c>
      <c r="M108" s="22" t="n"/>
    </row>
    <row r="109">
      <c r="A109" s="29" t="n"/>
      <c r="B109" s="22" t="n"/>
      <c r="C109" s="30" t="n"/>
      <c r="D109" s="30" t="n"/>
      <c r="E109" s="31" t="n"/>
      <c r="F109" s="28">
        <f>IF(OR($H109&lt;&gt;"erfasst",$C109="",$D109=""),"",ROUND(MOD($D109-$C109,1)*24-N($E109)/60,2))</f>
        <v/>
      </c>
      <c r="G109" s="22" t="n"/>
      <c r="H109" s="22" t="n"/>
      <c r="I109" s="29" t="n"/>
      <c r="J109" s="10">
        <f>IF(OR($H109&lt;&gt;"erfasst",$A109=""),"",IF(AND($I109&lt;&gt;"",N($I109)-N($A109)&gt;Vorgaben!$C$11),"Frist überschritten",IF(N($F109)&gt;Vorgaben!$C$7,"über Höchstarbeitszeit",IF(AND(N($F109)&gt;9,N($E109)&lt;Vorgaben!$C$10),"Pause zu kurz",IF(AND(N($F109)&gt;6,N($E109)&lt;Vorgaben!$C$9),"Pause zu kurz",IF(AND(N($K109)&gt;0,N($K109)&lt;IF(N($A109)&gt;=DATE(2027,1,1),Vorgaben!$C$6,Vorgaben!$C$5)),"unter Mindestlohn",""))))))</f>
        <v/>
      </c>
      <c r="K109" s="28">
        <f>IF($B109="","",IFERROR(IF(N(INDEX(Personen!$E$2:$E$41,MATCH($B109,Personen!$B$2:$B$41,0)))=0,"",INDEX(Personen!$E$2:$E$41,MATCH($B109,Personen!$B$2:$B$41,0))),""))</f>
        <v/>
      </c>
      <c r="L109" s="28">
        <f>IF(OR($H109&lt;&gt;"erfasst",$F109=""),"",ROUND(N($F109)*N($K109),2))</f>
        <v/>
      </c>
      <c r="M109" s="22" t="n"/>
    </row>
    <row r="110">
      <c r="A110" s="29" t="n"/>
      <c r="B110" s="22" t="n"/>
      <c r="C110" s="30" t="n"/>
      <c r="D110" s="30" t="n"/>
      <c r="E110" s="31" t="n"/>
      <c r="F110" s="28">
        <f>IF(OR($H110&lt;&gt;"erfasst",$C110="",$D110=""),"",ROUND(MOD($D110-$C110,1)*24-N($E110)/60,2))</f>
        <v/>
      </c>
      <c r="G110" s="22" t="n"/>
      <c r="H110" s="22" t="n"/>
      <c r="I110" s="29" t="n"/>
      <c r="J110" s="10">
        <f>IF(OR($H110&lt;&gt;"erfasst",$A110=""),"",IF(AND($I110&lt;&gt;"",N($I110)-N($A110)&gt;Vorgaben!$C$11),"Frist überschritten",IF(N($F110)&gt;Vorgaben!$C$7,"über Höchstarbeitszeit",IF(AND(N($F110)&gt;9,N($E110)&lt;Vorgaben!$C$10),"Pause zu kurz",IF(AND(N($F110)&gt;6,N($E110)&lt;Vorgaben!$C$9),"Pause zu kurz",IF(AND(N($K110)&gt;0,N($K110)&lt;IF(N($A110)&gt;=DATE(2027,1,1),Vorgaben!$C$6,Vorgaben!$C$5)),"unter Mindestlohn",""))))))</f>
        <v/>
      </c>
      <c r="K110" s="28">
        <f>IF($B110="","",IFERROR(IF(N(INDEX(Personen!$E$2:$E$41,MATCH($B110,Personen!$B$2:$B$41,0)))=0,"",INDEX(Personen!$E$2:$E$41,MATCH($B110,Personen!$B$2:$B$41,0))),""))</f>
        <v/>
      </c>
      <c r="L110" s="28">
        <f>IF(OR($H110&lt;&gt;"erfasst",$F110=""),"",ROUND(N($F110)*N($K110),2))</f>
        <v/>
      </c>
      <c r="M110" s="22" t="n"/>
    </row>
    <row r="111">
      <c r="A111" s="29" t="n"/>
      <c r="B111" s="22" t="n"/>
      <c r="C111" s="30" t="n"/>
      <c r="D111" s="30" t="n"/>
      <c r="E111" s="31" t="n"/>
      <c r="F111" s="28">
        <f>IF(OR($H111&lt;&gt;"erfasst",$C111="",$D111=""),"",ROUND(MOD($D111-$C111,1)*24-N($E111)/60,2))</f>
        <v/>
      </c>
      <c r="G111" s="22" t="n"/>
      <c r="H111" s="22" t="n"/>
      <c r="I111" s="29" t="n"/>
      <c r="J111" s="10">
        <f>IF(OR($H111&lt;&gt;"erfasst",$A111=""),"",IF(AND($I111&lt;&gt;"",N($I111)-N($A111)&gt;Vorgaben!$C$11),"Frist überschritten",IF(N($F111)&gt;Vorgaben!$C$7,"über Höchstarbeitszeit",IF(AND(N($F111)&gt;9,N($E111)&lt;Vorgaben!$C$10),"Pause zu kurz",IF(AND(N($F111)&gt;6,N($E111)&lt;Vorgaben!$C$9),"Pause zu kurz",IF(AND(N($K111)&gt;0,N($K111)&lt;IF(N($A111)&gt;=DATE(2027,1,1),Vorgaben!$C$6,Vorgaben!$C$5)),"unter Mindestlohn",""))))))</f>
        <v/>
      </c>
      <c r="K111" s="28">
        <f>IF($B111="","",IFERROR(IF(N(INDEX(Personen!$E$2:$E$41,MATCH($B111,Personen!$B$2:$B$41,0)))=0,"",INDEX(Personen!$E$2:$E$41,MATCH($B111,Personen!$B$2:$B$41,0))),""))</f>
        <v/>
      </c>
      <c r="L111" s="28">
        <f>IF(OR($H111&lt;&gt;"erfasst",$F111=""),"",ROUND(N($F111)*N($K111),2))</f>
        <v/>
      </c>
      <c r="M111" s="22" t="n"/>
    </row>
    <row r="112">
      <c r="A112" s="29" t="n"/>
      <c r="B112" s="22" t="n"/>
      <c r="C112" s="30" t="n"/>
      <c r="D112" s="30" t="n"/>
      <c r="E112" s="31" t="n"/>
      <c r="F112" s="28">
        <f>IF(OR($H112&lt;&gt;"erfasst",$C112="",$D112=""),"",ROUND(MOD($D112-$C112,1)*24-N($E112)/60,2))</f>
        <v/>
      </c>
      <c r="G112" s="22" t="n"/>
      <c r="H112" s="22" t="n"/>
      <c r="I112" s="29" t="n"/>
      <c r="J112" s="10">
        <f>IF(OR($H112&lt;&gt;"erfasst",$A112=""),"",IF(AND($I112&lt;&gt;"",N($I112)-N($A112)&gt;Vorgaben!$C$11),"Frist überschritten",IF(N($F112)&gt;Vorgaben!$C$7,"über Höchstarbeitszeit",IF(AND(N($F112)&gt;9,N($E112)&lt;Vorgaben!$C$10),"Pause zu kurz",IF(AND(N($F112)&gt;6,N($E112)&lt;Vorgaben!$C$9),"Pause zu kurz",IF(AND(N($K112)&gt;0,N($K112)&lt;IF(N($A112)&gt;=DATE(2027,1,1),Vorgaben!$C$6,Vorgaben!$C$5)),"unter Mindestlohn",""))))))</f>
        <v/>
      </c>
      <c r="K112" s="28">
        <f>IF($B112="","",IFERROR(IF(N(INDEX(Personen!$E$2:$E$41,MATCH($B112,Personen!$B$2:$B$41,0)))=0,"",INDEX(Personen!$E$2:$E$41,MATCH($B112,Personen!$B$2:$B$41,0))),""))</f>
        <v/>
      </c>
      <c r="L112" s="28">
        <f>IF(OR($H112&lt;&gt;"erfasst",$F112=""),"",ROUND(N($F112)*N($K112),2))</f>
        <v/>
      </c>
      <c r="M112" s="22" t="n"/>
    </row>
    <row r="113">
      <c r="A113" s="29" t="n"/>
      <c r="B113" s="22" t="n"/>
      <c r="C113" s="30" t="n"/>
      <c r="D113" s="30" t="n"/>
      <c r="E113" s="31" t="n"/>
      <c r="F113" s="28">
        <f>IF(OR($H113&lt;&gt;"erfasst",$C113="",$D113=""),"",ROUND(MOD($D113-$C113,1)*24-N($E113)/60,2))</f>
        <v/>
      </c>
      <c r="G113" s="22" t="n"/>
      <c r="H113" s="22" t="n"/>
      <c r="I113" s="29" t="n"/>
      <c r="J113" s="10">
        <f>IF(OR($H113&lt;&gt;"erfasst",$A113=""),"",IF(AND($I113&lt;&gt;"",N($I113)-N($A113)&gt;Vorgaben!$C$11),"Frist überschritten",IF(N($F113)&gt;Vorgaben!$C$7,"über Höchstarbeitszeit",IF(AND(N($F113)&gt;9,N($E113)&lt;Vorgaben!$C$10),"Pause zu kurz",IF(AND(N($F113)&gt;6,N($E113)&lt;Vorgaben!$C$9),"Pause zu kurz",IF(AND(N($K113)&gt;0,N($K113)&lt;IF(N($A113)&gt;=DATE(2027,1,1),Vorgaben!$C$6,Vorgaben!$C$5)),"unter Mindestlohn",""))))))</f>
        <v/>
      </c>
      <c r="K113" s="28">
        <f>IF($B113="","",IFERROR(IF(N(INDEX(Personen!$E$2:$E$41,MATCH($B113,Personen!$B$2:$B$41,0)))=0,"",INDEX(Personen!$E$2:$E$41,MATCH($B113,Personen!$B$2:$B$41,0))),""))</f>
        <v/>
      </c>
      <c r="L113" s="28">
        <f>IF(OR($H113&lt;&gt;"erfasst",$F113=""),"",ROUND(N($F113)*N($K113),2))</f>
        <v/>
      </c>
      <c r="M113" s="22" t="n"/>
    </row>
    <row r="114">
      <c r="A114" s="29" t="n"/>
      <c r="B114" s="22" t="n"/>
      <c r="C114" s="30" t="n"/>
      <c r="D114" s="30" t="n"/>
      <c r="E114" s="31" t="n"/>
      <c r="F114" s="28">
        <f>IF(OR($H114&lt;&gt;"erfasst",$C114="",$D114=""),"",ROUND(MOD($D114-$C114,1)*24-N($E114)/60,2))</f>
        <v/>
      </c>
      <c r="G114" s="22" t="n"/>
      <c r="H114" s="22" t="n"/>
      <c r="I114" s="29" t="n"/>
      <c r="J114" s="10">
        <f>IF(OR($H114&lt;&gt;"erfasst",$A114=""),"",IF(AND($I114&lt;&gt;"",N($I114)-N($A114)&gt;Vorgaben!$C$11),"Frist überschritten",IF(N($F114)&gt;Vorgaben!$C$7,"über Höchstarbeitszeit",IF(AND(N($F114)&gt;9,N($E114)&lt;Vorgaben!$C$10),"Pause zu kurz",IF(AND(N($F114)&gt;6,N($E114)&lt;Vorgaben!$C$9),"Pause zu kurz",IF(AND(N($K114)&gt;0,N($K114)&lt;IF(N($A114)&gt;=DATE(2027,1,1),Vorgaben!$C$6,Vorgaben!$C$5)),"unter Mindestlohn",""))))))</f>
        <v/>
      </c>
      <c r="K114" s="28">
        <f>IF($B114="","",IFERROR(IF(N(INDEX(Personen!$E$2:$E$41,MATCH($B114,Personen!$B$2:$B$41,0)))=0,"",INDEX(Personen!$E$2:$E$41,MATCH($B114,Personen!$B$2:$B$41,0))),""))</f>
        <v/>
      </c>
      <c r="L114" s="28">
        <f>IF(OR($H114&lt;&gt;"erfasst",$F114=""),"",ROUND(N($F114)*N($K114),2))</f>
        <v/>
      </c>
      <c r="M114" s="22" t="n"/>
    </row>
    <row r="115">
      <c r="A115" s="29" t="n"/>
      <c r="B115" s="22" t="n"/>
      <c r="C115" s="30" t="n"/>
      <c r="D115" s="30" t="n"/>
      <c r="E115" s="31" t="n"/>
      <c r="F115" s="28">
        <f>IF(OR($H115&lt;&gt;"erfasst",$C115="",$D115=""),"",ROUND(MOD($D115-$C115,1)*24-N($E115)/60,2))</f>
        <v/>
      </c>
      <c r="G115" s="22" t="n"/>
      <c r="H115" s="22" t="n"/>
      <c r="I115" s="29" t="n"/>
      <c r="J115" s="10">
        <f>IF(OR($H115&lt;&gt;"erfasst",$A115=""),"",IF(AND($I115&lt;&gt;"",N($I115)-N($A115)&gt;Vorgaben!$C$11),"Frist überschritten",IF(N($F115)&gt;Vorgaben!$C$7,"über Höchstarbeitszeit",IF(AND(N($F115)&gt;9,N($E115)&lt;Vorgaben!$C$10),"Pause zu kurz",IF(AND(N($F115)&gt;6,N($E115)&lt;Vorgaben!$C$9),"Pause zu kurz",IF(AND(N($K115)&gt;0,N($K115)&lt;IF(N($A115)&gt;=DATE(2027,1,1),Vorgaben!$C$6,Vorgaben!$C$5)),"unter Mindestlohn",""))))))</f>
        <v/>
      </c>
      <c r="K115" s="28">
        <f>IF($B115="","",IFERROR(IF(N(INDEX(Personen!$E$2:$E$41,MATCH($B115,Personen!$B$2:$B$41,0)))=0,"",INDEX(Personen!$E$2:$E$41,MATCH($B115,Personen!$B$2:$B$41,0))),""))</f>
        <v/>
      </c>
      <c r="L115" s="28">
        <f>IF(OR($H115&lt;&gt;"erfasst",$F115=""),"",ROUND(N($F115)*N($K115),2))</f>
        <v/>
      </c>
      <c r="M115" s="22" t="n"/>
    </row>
    <row r="116">
      <c r="A116" s="29" t="n"/>
      <c r="B116" s="22" t="n"/>
      <c r="C116" s="30" t="n"/>
      <c r="D116" s="30" t="n"/>
      <c r="E116" s="31" t="n"/>
      <c r="F116" s="28">
        <f>IF(OR($H116&lt;&gt;"erfasst",$C116="",$D116=""),"",ROUND(MOD($D116-$C116,1)*24-N($E116)/60,2))</f>
        <v/>
      </c>
      <c r="G116" s="22" t="n"/>
      <c r="H116" s="22" t="n"/>
      <c r="I116" s="29" t="n"/>
      <c r="J116" s="10">
        <f>IF(OR($H116&lt;&gt;"erfasst",$A116=""),"",IF(AND($I116&lt;&gt;"",N($I116)-N($A116)&gt;Vorgaben!$C$11),"Frist überschritten",IF(N($F116)&gt;Vorgaben!$C$7,"über Höchstarbeitszeit",IF(AND(N($F116)&gt;9,N($E116)&lt;Vorgaben!$C$10),"Pause zu kurz",IF(AND(N($F116)&gt;6,N($E116)&lt;Vorgaben!$C$9),"Pause zu kurz",IF(AND(N($K116)&gt;0,N($K116)&lt;IF(N($A116)&gt;=DATE(2027,1,1),Vorgaben!$C$6,Vorgaben!$C$5)),"unter Mindestlohn",""))))))</f>
        <v/>
      </c>
      <c r="K116" s="28">
        <f>IF($B116="","",IFERROR(IF(N(INDEX(Personen!$E$2:$E$41,MATCH($B116,Personen!$B$2:$B$41,0)))=0,"",INDEX(Personen!$E$2:$E$41,MATCH($B116,Personen!$B$2:$B$41,0))),""))</f>
        <v/>
      </c>
      <c r="L116" s="28">
        <f>IF(OR($H116&lt;&gt;"erfasst",$F116=""),"",ROUND(N($F116)*N($K116),2))</f>
        <v/>
      </c>
      <c r="M116" s="22" t="n"/>
    </row>
    <row r="117">
      <c r="A117" s="29" t="n"/>
      <c r="B117" s="22" t="n"/>
      <c r="C117" s="30" t="n"/>
      <c r="D117" s="30" t="n"/>
      <c r="E117" s="31" t="n"/>
      <c r="F117" s="28">
        <f>IF(OR($H117&lt;&gt;"erfasst",$C117="",$D117=""),"",ROUND(MOD($D117-$C117,1)*24-N($E117)/60,2))</f>
        <v/>
      </c>
      <c r="G117" s="22" t="n"/>
      <c r="H117" s="22" t="n"/>
      <c r="I117" s="29" t="n"/>
      <c r="J117" s="10">
        <f>IF(OR($H117&lt;&gt;"erfasst",$A117=""),"",IF(AND($I117&lt;&gt;"",N($I117)-N($A117)&gt;Vorgaben!$C$11),"Frist überschritten",IF(N($F117)&gt;Vorgaben!$C$7,"über Höchstarbeitszeit",IF(AND(N($F117)&gt;9,N($E117)&lt;Vorgaben!$C$10),"Pause zu kurz",IF(AND(N($F117)&gt;6,N($E117)&lt;Vorgaben!$C$9),"Pause zu kurz",IF(AND(N($K117)&gt;0,N($K117)&lt;IF(N($A117)&gt;=DATE(2027,1,1),Vorgaben!$C$6,Vorgaben!$C$5)),"unter Mindestlohn",""))))))</f>
        <v/>
      </c>
      <c r="K117" s="28">
        <f>IF($B117="","",IFERROR(IF(N(INDEX(Personen!$E$2:$E$41,MATCH($B117,Personen!$B$2:$B$41,0)))=0,"",INDEX(Personen!$E$2:$E$41,MATCH($B117,Personen!$B$2:$B$41,0))),""))</f>
        <v/>
      </c>
      <c r="L117" s="28">
        <f>IF(OR($H117&lt;&gt;"erfasst",$F117=""),"",ROUND(N($F117)*N($K117),2))</f>
        <v/>
      </c>
      <c r="M117" s="22" t="n"/>
    </row>
    <row r="118">
      <c r="A118" s="29" t="n"/>
      <c r="B118" s="22" t="n"/>
      <c r="C118" s="30" t="n"/>
      <c r="D118" s="30" t="n"/>
      <c r="E118" s="31" t="n"/>
      <c r="F118" s="28">
        <f>IF(OR($H118&lt;&gt;"erfasst",$C118="",$D118=""),"",ROUND(MOD($D118-$C118,1)*24-N($E118)/60,2))</f>
        <v/>
      </c>
      <c r="G118" s="22" t="n"/>
      <c r="H118" s="22" t="n"/>
      <c r="I118" s="29" t="n"/>
      <c r="J118" s="10">
        <f>IF(OR($H118&lt;&gt;"erfasst",$A118=""),"",IF(AND($I118&lt;&gt;"",N($I118)-N($A118)&gt;Vorgaben!$C$11),"Frist überschritten",IF(N($F118)&gt;Vorgaben!$C$7,"über Höchstarbeitszeit",IF(AND(N($F118)&gt;9,N($E118)&lt;Vorgaben!$C$10),"Pause zu kurz",IF(AND(N($F118)&gt;6,N($E118)&lt;Vorgaben!$C$9),"Pause zu kurz",IF(AND(N($K118)&gt;0,N($K118)&lt;IF(N($A118)&gt;=DATE(2027,1,1),Vorgaben!$C$6,Vorgaben!$C$5)),"unter Mindestlohn",""))))))</f>
        <v/>
      </c>
      <c r="K118" s="28">
        <f>IF($B118="","",IFERROR(IF(N(INDEX(Personen!$E$2:$E$41,MATCH($B118,Personen!$B$2:$B$41,0)))=0,"",INDEX(Personen!$E$2:$E$41,MATCH($B118,Personen!$B$2:$B$41,0))),""))</f>
        <v/>
      </c>
      <c r="L118" s="28">
        <f>IF(OR($H118&lt;&gt;"erfasst",$F118=""),"",ROUND(N($F118)*N($K118),2))</f>
        <v/>
      </c>
      <c r="M118" s="22" t="n"/>
    </row>
    <row r="119">
      <c r="A119" s="29" t="n"/>
      <c r="B119" s="22" t="n"/>
      <c r="C119" s="30" t="n"/>
      <c r="D119" s="30" t="n"/>
      <c r="E119" s="31" t="n"/>
      <c r="F119" s="28">
        <f>IF(OR($H119&lt;&gt;"erfasst",$C119="",$D119=""),"",ROUND(MOD($D119-$C119,1)*24-N($E119)/60,2))</f>
        <v/>
      </c>
      <c r="G119" s="22" t="n"/>
      <c r="H119" s="22" t="n"/>
      <c r="I119" s="29" t="n"/>
      <c r="J119" s="10">
        <f>IF(OR($H119&lt;&gt;"erfasst",$A119=""),"",IF(AND($I119&lt;&gt;"",N($I119)-N($A119)&gt;Vorgaben!$C$11),"Frist überschritten",IF(N($F119)&gt;Vorgaben!$C$7,"über Höchstarbeitszeit",IF(AND(N($F119)&gt;9,N($E119)&lt;Vorgaben!$C$10),"Pause zu kurz",IF(AND(N($F119)&gt;6,N($E119)&lt;Vorgaben!$C$9),"Pause zu kurz",IF(AND(N($K119)&gt;0,N($K119)&lt;IF(N($A119)&gt;=DATE(2027,1,1),Vorgaben!$C$6,Vorgaben!$C$5)),"unter Mindestlohn",""))))))</f>
        <v/>
      </c>
      <c r="K119" s="28">
        <f>IF($B119="","",IFERROR(IF(N(INDEX(Personen!$E$2:$E$41,MATCH($B119,Personen!$B$2:$B$41,0)))=0,"",INDEX(Personen!$E$2:$E$41,MATCH($B119,Personen!$B$2:$B$41,0))),""))</f>
        <v/>
      </c>
      <c r="L119" s="28">
        <f>IF(OR($H119&lt;&gt;"erfasst",$F119=""),"",ROUND(N($F119)*N($K119),2))</f>
        <v/>
      </c>
      <c r="M119" s="22" t="n"/>
    </row>
    <row r="120">
      <c r="A120" s="29" t="n"/>
      <c r="B120" s="22" t="n"/>
      <c r="C120" s="30" t="n"/>
      <c r="D120" s="30" t="n"/>
      <c r="E120" s="31" t="n"/>
      <c r="F120" s="28">
        <f>IF(OR($H120&lt;&gt;"erfasst",$C120="",$D120=""),"",ROUND(MOD($D120-$C120,1)*24-N($E120)/60,2))</f>
        <v/>
      </c>
      <c r="G120" s="22" t="n"/>
      <c r="H120" s="22" t="n"/>
      <c r="I120" s="29" t="n"/>
      <c r="J120" s="10">
        <f>IF(OR($H120&lt;&gt;"erfasst",$A120=""),"",IF(AND($I120&lt;&gt;"",N($I120)-N($A120)&gt;Vorgaben!$C$11),"Frist überschritten",IF(N($F120)&gt;Vorgaben!$C$7,"über Höchstarbeitszeit",IF(AND(N($F120)&gt;9,N($E120)&lt;Vorgaben!$C$10),"Pause zu kurz",IF(AND(N($F120)&gt;6,N($E120)&lt;Vorgaben!$C$9),"Pause zu kurz",IF(AND(N($K120)&gt;0,N($K120)&lt;IF(N($A120)&gt;=DATE(2027,1,1),Vorgaben!$C$6,Vorgaben!$C$5)),"unter Mindestlohn",""))))))</f>
        <v/>
      </c>
      <c r="K120" s="28">
        <f>IF($B120="","",IFERROR(IF(N(INDEX(Personen!$E$2:$E$41,MATCH($B120,Personen!$B$2:$B$41,0)))=0,"",INDEX(Personen!$E$2:$E$41,MATCH($B120,Personen!$B$2:$B$41,0))),""))</f>
        <v/>
      </c>
      <c r="L120" s="28">
        <f>IF(OR($H120&lt;&gt;"erfasst",$F120=""),"",ROUND(N($F120)*N($K120),2))</f>
        <v/>
      </c>
      <c r="M120" s="22" t="n"/>
    </row>
    <row r="121">
      <c r="A121" s="29" t="n"/>
      <c r="B121" s="22" t="n"/>
      <c r="C121" s="30" t="n"/>
      <c r="D121" s="30" t="n"/>
      <c r="E121" s="31" t="n"/>
      <c r="F121" s="28">
        <f>IF(OR($H121&lt;&gt;"erfasst",$C121="",$D121=""),"",ROUND(MOD($D121-$C121,1)*24-N($E121)/60,2))</f>
        <v/>
      </c>
      <c r="G121" s="22" t="n"/>
      <c r="H121" s="22" t="n"/>
      <c r="I121" s="29" t="n"/>
      <c r="J121" s="10">
        <f>IF(OR($H121&lt;&gt;"erfasst",$A121=""),"",IF(AND($I121&lt;&gt;"",N($I121)-N($A121)&gt;Vorgaben!$C$11),"Frist überschritten",IF(N($F121)&gt;Vorgaben!$C$7,"über Höchstarbeitszeit",IF(AND(N($F121)&gt;9,N($E121)&lt;Vorgaben!$C$10),"Pause zu kurz",IF(AND(N($F121)&gt;6,N($E121)&lt;Vorgaben!$C$9),"Pause zu kurz",IF(AND(N($K121)&gt;0,N($K121)&lt;IF(N($A121)&gt;=DATE(2027,1,1),Vorgaben!$C$6,Vorgaben!$C$5)),"unter Mindestlohn",""))))))</f>
        <v/>
      </c>
      <c r="K121" s="28">
        <f>IF($B121="","",IFERROR(IF(N(INDEX(Personen!$E$2:$E$41,MATCH($B121,Personen!$B$2:$B$41,0)))=0,"",INDEX(Personen!$E$2:$E$41,MATCH($B121,Personen!$B$2:$B$41,0))),""))</f>
        <v/>
      </c>
      <c r="L121" s="28">
        <f>IF(OR($H121&lt;&gt;"erfasst",$F121=""),"",ROUND(N($F121)*N($K121),2))</f>
        <v/>
      </c>
      <c r="M121" s="22" t="n"/>
    </row>
    <row r="122">
      <c r="A122" s="29" t="n"/>
      <c r="B122" s="22" t="n"/>
      <c r="C122" s="30" t="n"/>
      <c r="D122" s="30" t="n"/>
      <c r="E122" s="31" t="n"/>
      <c r="F122" s="28">
        <f>IF(OR($H122&lt;&gt;"erfasst",$C122="",$D122=""),"",ROUND(MOD($D122-$C122,1)*24-N($E122)/60,2))</f>
        <v/>
      </c>
      <c r="G122" s="22" t="n"/>
      <c r="H122" s="22" t="n"/>
      <c r="I122" s="29" t="n"/>
      <c r="J122" s="10">
        <f>IF(OR($H122&lt;&gt;"erfasst",$A122=""),"",IF(AND($I122&lt;&gt;"",N($I122)-N($A122)&gt;Vorgaben!$C$11),"Frist überschritten",IF(N($F122)&gt;Vorgaben!$C$7,"über Höchstarbeitszeit",IF(AND(N($F122)&gt;9,N($E122)&lt;Vorgaben!$C$10),"Pause zu kurz",IF(AND(N($F122)&gt;6,N($E122)&lt;Vorgaben!$C$9),"Pause zu kurz",IF(AND(N($K122)&gt;0,N($K122)&lt;IF(N($A122)&gt;=DATE(2027,1,1),Vorgaben!$C$6,Vorgaben!$C$5)),"unter Mindestlohn",""))))))</f>
        <v/>
      </c>
      <c r="K122" s="28">
        <f>IF($B122="","",IFERROR(IF(N(INDEX(Personen!$E$2:$E$41,MATCH($B122,Personen!$B$2:$B$41,0)))=0,"",INDEX(Personen!$E$2:$E$41,MATCH($B122,Personen!$B$2:$B$41,0))),""))</f>
        <v/>
      </c>
      <c r="L122" s="28">
        <f>IF(OR($H122&lt;&gt;"erfasst",$F122=""),"",ROUND(N($F122)*N($K122),2))</f>
        <v/>
      </c>
      <c r="M122" s="22" t="n"/>
    </row>
    <row r="123">
      <c r="A123" s="29" t="n"/>
      <c r="B123" s="22" t="n"/>
      <c r="C123" s="30" t="n"/>
      <c r="D123" s="30" t="n"/>
      <c r="E123" s="31" t="n"/>
      <c r="F123" s="28">
        <f>IF(OR($H123&lt;&gt;"erfasst",$C123="",$D123=""),"",ROUND(MOD($D123-$C123,1)*24-N($E123)/60,2))</f>
        <v/>
      </c>
      <c r="G123" s="22" t="n"/>
      <c r="H123" s="22" t="n"/>
      <c r="I123" s="29" t="n"/>
      <c r="J123" s="10">
        <f>IF(OR($H123&lt;&gt;"erfasst",$A123=""),"",IF(AND($I123&lt;&gt;"",N($I123)-N($A123)&gt;Vorgaben!$C$11),"Frist überschritten",IF(N($F123)&gt;Vorgaben!$C$7,"über Höchstarbeitszeit",IF(AND(N($F123)&gt;9,N($E123)&lt;Vorgaben!$C$10),"Pause zu kurz",IF(AND(N($F123)&gt;6,N($E123)&lt;Vorgaben!$C$9),"Pause zu kurz",IF(AND(N($K123)&gt;0,N($K123)&lt;IF(N($A123)&gt;=DATE(2027,1,1),Vorgaben!$C$6,Vorgaben!$C$5)),"unter Mindestlohn",""))))))</f>
        <v/>
      </c>
      <c r="K123" s="28">
        <f>IF($B123="","",IFERROR(IF(N(INDEX(Personen!$E$2:$E$41,MATCH($B123,Personen!$B$2:$B$41,0)))=0,"",INDEX(Personen!$E$2:$E$41,MATCH($B123,Personen!$B$2:$B$41,0))),""))</f>
        <v/>
      </c>
      <c r="L123" s="28">
        <f>IF(OR($H123&lt;&gt;"erfasst",$F123=""),"",ROUND(N($F123)*N($K123),2))</f>
        <v/>
      </c>
      <c r="M123" s="22" t="n"/>
    </row>
    <row r="124">
      <c r="A124" s="29" t="n"/>
      <c r="B124" s="22" t="n"/>
      <c r="C124" s="30" t="n"/>
      <c r="D124" s="30" t="n"/>
      <c r="E124" s="31" t="n"/>
      <c r="F124" s="28">
        <f>IF(OR($H124&lt;&gt;"erfasst",$C124="",$D124=""),"",ROUND(MOD($D124-$C124,1)*24-N($E124)/60,2))</f>
        <v/>
      </c>
      <c r="G124" s="22" t="n"/>
      <c r="H124" s="22" t="n"/>
      <c r="I124" s="29" t="n"/>
      <c r="J124" s="10">
        <f>IF(OR($H124&lt;&gt;"erfasst",$A124=""),"",IF(AND($I124&lt;&gt;"",N($I124)-N($A124)&gt;Vorgaben!$C$11),"Frist überschritten",IF(N($F124)&gt;Vorgaben!$C$7,"über Höchstarbeitszeit",IF(AND(N($F124)&gt;9,N($E124)&lt;Vorgaben!$C$10),"Pause zu kurz",IF(AND(N($F124)&gt;6,N($E124)&lt;Vorgaben!$C$9),"Pause zu kurz",IF(AND(N($K124)&gt;0,N($K124)&lt;IF(N($A124)&gt;=DATE(2027,1,1),Vorgaben!$C$6,Vorgaben!$C$5)),"unter Mindestlohn",""))))))</f>
        <v/>
      </c>
      <c r="K124" s="28">
        <f>IF($B124="","",IFERROR(IF(N(INDEX(Personen!$E$2:$E$41,MATCH($B124,Personen!$B$2:$B$41,0)))=0,"",INDEX(Personen!$E$2:$E$41,MATCH($B124,Personen!$B$2:$B$41,0))),""))</f>
        <v/>
      </c>
      <c r="L124" s="28">
        <f>IF(OR($H124&lt;&gt;"erfasst",$F124=""),"",ROUND(N($F124)*N($K124),2))</f>
        <v/>
      </c>
      <c r="M124" s="22" t="n"/>
    </row>
    <row r="125">
      <c r="A125" s="29" t="n"/>
      <c r="B125" s="22" t="n"/>
      <c r="C125" s="30" t="n"/>
      <c r="D125" s="30" t="n"/>
      <c r="E125" s="31" t="n"/>
      <c r="F125" s="28">
        <f>IF(OR($H125&lt;&gt;"erfasst",$C125="",$D125=""),"",ROUND(MOD($D125-$C125,1)*24-N($E125)/60,2))</f>
        <v/>
      </c>
      <c r="G125" s="22" t="n"/>
      <c r="H125" s="22" t="n"/>
      <c r="I125" s="29" t="n"/>
      <c r="J125" s="10">
        <f>IF(OR($H125&lt;&gt;"erfasst",$A125=""),"",IF(AND($I125&lt;&gt;"",N($I125)-N($A125)&gt;Vorgaben!$C$11),"Frist überschritten",IF(N($F125)&gt;Vorgaben!$C$7,"über Höchstarbeitszeit",IF(AND(N($F125)&gt;9,N($E125)&lt;Vorgaben!$C$10),"Pause zu kurz",IF(AND(N($F125)&gt;6,N($E125)&lt;Vorgaben!$C$9),"Pause zu kurz",IF(AND(N($K125)&gt;0,N($K125)&lt;IF(N($A125)&gt;=DATE(2027,1,1),Vorgaben!$C$6,Vorgaben!$C$5)),"unter Mindestlohn",""))))))</f>
        <v/>
      </c>
      <c r="K125" s="28">
        <f>IF($B125="","",IFERROR(IF(N(INDEX(Personen!$E$2:$E$41,MATCH($B125,Personen!$B$2:$B$41,0)))=0,"",INDEX(Personen!$E$2:$E$41,MATCH($B125,Personen!$B$2:$B$41,0))),""))</f>
        <v/>
      </c>
      <c r="L125" s="28">
        <f>IF(OR($H125&lt;&gt;"erfasst",$F125=""),"",ROUND(N($F125)*N($K125),2))</f>
        <v/>
      </c>
      <c r="M125" s="22" t="n"/>
    </row>
    <row r="126">
      <c r="A126" s="29" t="n"/>
      <c r="B126" s="22" t="n"/>
      <c r="C126" s="30" t="n"/>
      <c r="D126" s="30" t="n"/>
      <c r="E126" s="31" t="n"/>
      <c r="F126" s="28">
        <f>IF(OR($H126&lt;&gt;"erfasst",$C126="",$D126=""),"",ROUND(MOD($D126-$C126,1)*24-N($E126)/60,2))</f>
        <v/>
      </c>
      <c r="G126" s="22" t="n"/>
      <c r="H126" s="22" t="n"/>
      <c r="I126" s="29" t="n"/>
      <c r="J126" s="10">
        <f>IF(OR($H126&lt;&gt;"erfasst",$A126=""),"",IF(AND($I126&lt;&gt;"",N($I126)-N($A126)&gt;Vorgaben!$C$11),"Frist überschritten",IF(N($F126)&gt;Vorgaben!$C$7,"über Höchstarbeitszeit",IF(AND(N($F126)&gt;9,N($E126)&lt;Vorgaben!$C$10),"Pause zu kurz",IF(AND(N($F126)&gt;6,N($E126)&lt;Vorgaben!$C$9),"Pause zu kurz",IF(AND(N($K126)&gt;0,N($K126)&lt;IF(N($A126)&gt;=DATE(2027,1,1),Vorgaben!$C$6,Vorgaben!$C$5)),"unter Mindestlohn",""))))))</f>
        <v/>
      </c>
      <c r="K126" s="28">
        <f>IF($B126="","",IFERROR(IF(N(INDEX(Personen!$E$2:$E$41,MATCH($B126,Personen!$B$2:$B$41,0)))=0,"",INDEX(Personen!$E$2:$E$41,MATCH($B126,Personen!$B$2:$B$41,0))),""))</f>
        <v/>
      </c>
      <c r="L126" s="28">
        <f>IF(OR($H126&lt;&gt;"erfasst",$F126=""),"",ROUND(N($F126)*N($K126),2))</f>
        <v/>
      </c>
      <c r="M126" s="22" t="n"/>
    </row>
    <row r="127">
      <c r="A127" s="29" t="n"/>
      <c r="B127" s="22" t="n"/>
      <c r="C127" s="30" t="n"/>
      <c r="D127" s="30" t="n"/>
      <c r="E127" s="31" t="n"/>
      <c r="F127" s="28">
        <f>IF(OR($H127&lt;&gt;"erfasst",$C127="",$D127=""),"",ROUND(MOD($D127-$C127,1)*24-N($E127)/60,2))</f>
        <v/>
      </c>
      <c r="G127" s="22" t="n"/>
      <c r="H127" s="22" t="n"/>
      <c r="I127" s="29" t="n"/>
      <c r="J127" s="10">
        <f>IF(OR($H127&lt;&gt;"erfasst",$A127=""),"",IF(AND($I127&lt;&gt;"",N($I127)-N($A127)&gt;Vorgaben!$C$11),"Frist überschritten",IF(N($F127)&gt;Vorgaben!$C$7,"über Höchstarbeitszeit",IF(AND(N($F127)&gt;9,N($E127)&lt;Vorgaben!$C$10),"Pause zu kurz",IF(AND(N($F127)&gt;6,N($E127)&lt;Vorgaben!$C$9),"Pause zu kurz",IF(AND(N($K127)&gt;0,N($K127)&lt;IF(N($A127)&gt;=DATE(2027,1,1),Vorgaben!$C$6,Vorgaben!$C$5)),"unter Mindestlohn",""))))))</f>
        <v/>
      </c>
      <c r="K127" s="28">
        <f>IF($B127="","",IFERROR(IF(N(INDEX(Personen!$E$2:$E$41,MATCH($B127,Personen!$B$2:$B$41,0)))=0,"",INDEX(Personen!$E$2:$E$41,MATCH($B127,Personen!$B$2:$B$41,0))),""))</f>
        <v/>
      </c>
      <c r="L127" s="28">
        <f>IF(OR($H127&lt;&gt;"erfasst",$F127=""),"",ROUND(N($F127)*N($K127),2))</f>
        <v/>
      </c>
      <c r="M127" s="22" t="n"/>
    </row>
    <row r="128">
      <c r="A128" s="29" t="n"/>
      <c r="B128" s="22" t="n"/>
      <c r="C128" s="30" t="n"/>
      <c r="D128" s="30" t="n"/>
      <c r="E128" s="31" t="n"/>
      <c r="F128" s="28">
        <f>IF(OR($H128&lt;&gt;"erfasst",$C128="",$D128=""),"",ROUND(MOD($D128-$C128,1)*24-N($E128)/60,2))</f>
        <v/>
      </c>
      <c r="G128" s="22" t="n"/>
      <c r="H128" s="22" t="n"/>
      <c r="I128" s="29" t="n"/>
      <c r="J128" s="10">
        <f>IF(OR($H128&lt;&gt;"erfasst",$A128=""),"",IF(AND($I128&lt;&gt;"",N($I128)-N($A128)&gt;Vorgaben!$C$11),"Frist überschritten",IF(N($F128)&gt;Vorgaben!$C$7,"über Höchstarbeitszeit",IF(AND(N($F128)&gt;9,N($E128)&lt;Vorgaben!$C$10),"Pause zu kurz",IF(AND(N($F128)&gt;6,N($E128)&lt;Vorgaben!$C$9),"Pause zu kurz",IF(AND(N($K128)&gt;0,N($K128)&lt;IF(N($A128)&gt;=DATE(2027,1,1),Vorgaben!$C$6,Vorgaben!$C$5)),"unter Mindestlohn",""))))))</f>
        <v/>
      </c>
      <c r="K128" s="28">
        <f>IF($B128="","",IFERROR(IF(N(INDEX(Personen!$E$2:$E$41,MATCH($B128,Personen!$B$2:$B$41,0)))=0,"",INDEX(Personen!$E$2:$E$41,MATCH($B128,Personen!$B$2:$B$41,0))),""))</f>
        <v/>
      </c>
      <c r="L128" s="28">
        <f>IF(OR($H128&lt;&gt;"erfasst",$F128=""),"",ROUND(N($F128)*N($K128),2))</f>
        <v/>
      </c>
      <c r="M128" s="22" t="n"/>
    </row>
    <row r="129">
      <c r="A129" s="29" t="n"/>
      <c r="B129" s="22" t="n"/>
      <c r="C129" s="30" t="n"/>
      <c r="D129" s="30" t="n"/>
      <c r="E129" s="31" t="n"/>
      <c r="F129" s="28">
        <f>IF(OR($H129&lt;&gt;"erfasst",$C129="",$D129=""),"",ROUND(MOD($D129-$C129,1)*24-N($E129)/60,2))</f>
        <v/>
      </c>
      <c r="G129" s="22" t="n"/>
      <c r="H129" s="22" t="n"/>
      <c r="I129" s="29" t="n"/>
      <c r="J129" s="10">
        <f>IF(OR($H129&lt;&gt;"erfasst",$A129=""),"",IF(AND($I129&lt;&gt;"",N($I129)-N($A129)&gt;Vorgaben!$C$11),"Frist überschritten",IF(N($F129)&gt;Vorgaben!$C$7,"über Höchstarbeitszeit",IF(AND(N($F129)&gt;9,N($E129)&lt;Vorgaben!$C$10),"Pause zu kurz",IF(AND(N($F129)&gt;6,N($E129)&lt;Vorgaben!$C$9),"Pause zu kurz",IF(AND(N($K129)&gt;0,N($K129)&lt;IF(N($A129)&gt;=DATE(2027,1,1),Vorgaben!$C$6,Vorgaben!$C$5)),"unter Mindestlohn",""))))))</f>
        <v/>
      </c>
      <c r="K129" s="28">
        <f>IF($B129="","",IFERROR(IF(N(INDEX(Personen!$E$2:$E$41,MATCH($B129,Personen!$B$2:$B$41,0)))=0,"",INDEX(Personen!$E$2:$E$41,MATCH($B129,Personen!$B$2:$B$41,0))),""))</f>
        <v/>
      </c>
      <c r="L129" s="28">
        <f>IF(OR($H129&lt;&gt;"erfasst",$F129=""),"",ROUND(N($F129)*N($K129),2))</f>
        <v/>
      </c>
      <c r="M129" s="22" t="n"/>
    </row>
    <row r="130">
      <c r="A130" s="29" t="n"/>
      <c r="B130" s="22" t="n"/>
      <c r="C130" s="30" t="n"/>
      <c r="D130" s="30" t="n"/>
      <c r="E130" s="31" t="n"/>
      <c r="F130" s="28">
        <f>IF(OR($H130&lt;&gt;"erfasst",$C130="",$D130=""),"",ROUND(MOD($D130-$C130,1)*24-N($E130)/60,2))</f>
        <v/>
      </c>
      <c r="G130" s="22" t="n"/>
      <c r="H130" s="22" t="n"/>
      <c r="I130" s="29" t="n"/>
      <c r="J130" s="10">
        <f>IF(OR($H130&lt;&gt;"erfasst",$A130=""),"",IF(AND($I130&lt;&gt;"",N($I130)-N($A130)&gt;Vorgaben!$C$11),"Frist überschritten",IF(N($F130)&gt;Vorgaben!$C$7,"über Höchstarbeitszeit",IF(AND(N($F130)&gt;9,N($E130)&lt;Vorgaben!$C$10),"Pause zu kurz",IF(AND(N($F130)&gt;6,N($E130)&lt;Vorgaben!$C$9),"Pause zu kurz",IF(AND(N($K130)&gt;0,N($K130)&lt;IF(N($A130)&gt;=DATE(2027,1,1),Vorgaben!$C$6,Vorgaben!$C$5)),"unter Mindestlohn",""))))))</f>
        <v/>
      </c>
      <c r="K130" s="28">
        <f>IF($B130="","",IFERROR(IF(N(INDEX(Personen!$E$2:$E$41,MATCH($B130,Personen!$B$2:$B$41,0)))=0,"",INDEX(Personen!$E$2:$E$41,MATCH($B130,Personen!$B$2:$B$41,0))),""))</f>
        <v/>
      </c>
      <c r="L130" s="28">
        <f>IF(OR($H130&lt;&gt;"erfasst",$F130=""),"",ROUND(N($F130)*N($K130),2))</f>
        <v/>
      </c>
      <c r="M130" s="22" t="n"/>
    </row>
    <row r="131">
      <c r="A131" s="29" t="n"/>
      <c r="B131" s="22" t="n"/>
      <c r="C131" s="30" t="n"/>
      <c r="D131" s="30" t="n"/>
      <c r="E131" s="31" t="n"/>
      <c r="F131" s="28">
        <f>IF(OR($H131&lt;&gt;"erfasst",$C131="",$D131=""),"",ROUND(MOD($D131-$C131,1)*24-N($E131)/60,2))</f>
        <v/>
      </c>
      <c r="G131" s="22" t="n"/>
      <c r="H131" s="22" t="n"/>
      <c r="I131" s="29" t="n"/>
      <c r="J131" s="10">
        <f>IF(OR($H131&lt;&gt;"erfasst",$A131=""),"",IF(AND($I131&lt;&gt;"",N($I131)-N($A131)&gt;Vorgaben!$C$11),"Frist überschritten",IF(N($F131)&gt;Vorgaben!$C$7,"über Höchstarbeitszeit",IF(AND(N($F131)&gt;9,N($E131)&lt;Vorgaben!$C$10),"Pause zu kurz",IF(AND(N($F131)&gt;6,N($E131)&lt;Vorgaben!$C$9),"Pause zu kurz",IF(AND(N($K131)&gt;0,N($K131)&lt;IF(N($A131)&gt;=DATE(2027,1,1),Vorgaben!$C$6,Vorgaben!$C$5)),"unter Mindestlohn",""))))))</f>
        <v/>
      </c>
      <c r="K131" s="28">
        <f>IF($B131="","",IFERROR(IF(N(INDEX(Personen!$E$2:$E$41,MATCH($B131,Personen!$B$2:$B$41,0)))=0,"",INDEX(Personen!$E$2:$E$41,MATCH($B131,Personen!$B$2:$B$41,0))),""))</f>
        <v/>
      </c>
      <c r="L131" s="28">
        <f>IF(OR($H131&lt;&gt;"erfasst",$F131=""),"",ROUND(N($F131)*N($K131),2))</f>
        <v/>
      </c>
      <c r="M131" s="22" t="n"/>
    </row>
    <row r="132">
      <c r="A132" s="29" t="n"/>
      <c r="B132" s="22" t="n"/>
      <c r="C132" s="30" t="n"/>
      <c r="D132" s="30" t="n"/>
      <c r="E132" s="31" t="n"/>
      <c r="F132" s="28">
        <f>IF(OR($H132&lt;&gt;"erfasst",$C132="",$D132=""),"",ROUND(MOD($D132-$C132,1)*24-N($E132)/60,2))</f>
        <v/>
      </c>
      <c r="G132" s="22" t="n"/>
      <c r="H132" s="22" t="n"/>
      <c r="I132" s="29" t="n"/>
      <c r="J132" s="10">
        <f>IF(OR($H132&lt;&gt;"erfasst",$A132=""),"",IF(AND($I132&lt;&gt;"",N($I132)-N($A132)&gt;Vorgaben!$C$11),"Frist überschritten",IF(N($F132)&gt;Vorgaben!$C$7,"über Höchstarbeitszeit",IF(AND(N($F132)&gt;9,N($E132)&lt;Vorgaben!$C$10),"Pause zu kurz",IF(AND(N($F132)&gt;6,N($E132)&lt;Vorgaben!$C$9),"Pause zu kurz",IF(AND(N($K132)&gt;0,N($K132)&lt;IF(N($A132)&gt;=DATE(2027,1,1),Vorgaben!$C$6,Vorgaben!$C$5)),"unter Mindestlohn",""))))))</f>
        <v/>
      </c>
      <c r="K132" s="28">
        <f>IF($B132="","",IFERROR(IF(N(INDEX(Personen!$E$2:$E$41,MATCH($B132,Personen!$B$2:$B$41,0)))=0,"",INDEX(Personen!$E$2:$E$41,MATCH($B132,Personen!$B$2:$B$41,0))),""))</f>
        <v/>
      </c>
      <c r="L132" s="28">
        <f>IF(OR($H132&lt;&gt;"erfasst",$F132=""),"",ROUND(N($F132)*N($K132),2))</f>
        <v/>
      </c>
      <c r="M132" s="22" t="n"/>
    </row>
    <row r="133">
      <c r="A133" s="29" t="n"/>
      <c r="B133" s="22" t="n"/>
      <c r="C133" s="30" t="n"/>
      <c r="D133" s="30" t="n"/>
      <c r="E133" s="31" t="n"/>
      <c r="F133" s="28">
        <f>IF(OR($H133&lt;&gt;"erfasst",$C133="",$D133=""),"",ROUND(MOD($D133-$C133,1)*24-N($E133)/60,2))</f>
        <v/>
      </c>
      <c r="G133" s="22" t="n"/>
      <c r="H133" s="22" t="n"/>
      <c r="I133" s="29" t="n"/>
      <c r="J133" s="10">
        <f>IF(OR($H133&lt;&gt;"erfasst",$A133=""),"",IF(AND($I133&lt;&gt;"",N($I133)-N($A133)&gt;Vorgaben!$C$11),"Frist überschritten",IF(N($F133)&gt;Vorgaben!$C$7,"über Höchstarbeitszeit",IF(AND(N($F133)&gt;9,N($E133)&lt;Vorgaben!$C$10),"Pause zu kurz",IF(AND(N($F133)&gt;6,N($E133)&lt;Vorgaben!$C$9),"Pause zu kurz",IF(AND(N($K133)&gt;0,N($K133)&lt;IF(N($A133)&gt;=DATE(2027,1,1),Vorgaben!$C$6,Vorgaben!$C$5)),"unter Mindestlohn",""))))))</f>
        <v/>
      </c>
      <c r="K133" s="28">
        <f>IF($B133="","",IFERROR(IF(N(INDEX(Personen!$E$2:$E$41,MATCH($B133,Personen!$B$2:$B$41,0)))=0,"",INDEX(Personen!$E$2:$E$41,MATCH($B133,Personen!$B$2:$B$41,0))),""))</f>
        <v/>
      </c>
      <c r="L133" s="28">
        <f>IF(OR($H133&lt;&gt;"erfasst",$F133=""),"",ROUND(N($F133)*N($K133),2))</f>
        <v/>
      </c>
      <c r="M133" s="22" t="n"/>
    </row>
    <row r="134">
      <c r="A134" s="29" t="n"/>
      <c r="B134" s="22" t="n"/>
      <c r="C134" s="30" t="n"/>
      <c r="D134" s="30" t="n"/>
      <c r="E134" s="31" t="n"/>
      <c r="F134" s="28">
        <f>IF(OR($H134&lt;&gt;"erfasst",$C134="",$D134=""),"",ROUND(MOD($D134-$C134,1)*24-N($E134)/60,2))</f>
        <v/>
      </c>
      <c r="G134" s="22" t="n"/>
      <c r="H134" s="22" t="n"/>
      <c r="I134" s="29" t="n"/>
      <c r="J134" s="10">
        <f>IF(OR($H134&lt;&gt;"erfasst",$A134=""),"",IF(AND($I134&lt;&gt;"",N($I134)-N($A134)&gt;Vorgaben!$C$11),"Frist überschritten",IF(N($F134)&gt;Vorgaben!$C$7,"über Höchstarbeitszeit",IF(AND(N($F134)&gt;9,N($E134)&lt;Vorgaben!$C$10),"Pause zu kurz",IF(AND(N($F134)&gt;6,N($E134)&lt;Vorgaben!$C$9),"Pause zu kurz",IF(AND(N($K134)&gt;0,N($K134)&lt;IF(N($A134)&gt;=DATE(2027,1,1),Vorgaben!$C$6,Vorgaben!$C$5)),"unter Mindestlohn",""))))))</f>
        <v/>
      </c>
      <c r="K134" s="28">
        <f>IF($B134="","",IFERROR(IF(N(INDEX(Personen!$E$2:$E$41,MATCH($B134,Personen!$B$2:$B$41,0)))=0,"",INDEX(Personen!$E$2:$E$41,MATCH($B134,Personen!$B$2:$B$41,0))),""))</f>
        <v/>
      </c>
      <c r="L134" s="28">
        <f>IF(OR($H134&lt;&gt;"erfasst",$F134=""),"",ROUND(N($F134)*N($K134),2))</f>
        <v/>
      </c>
      <c r="M134" s="22" t="n"/>
    </row>
    <row r="135">
      <c r="A135" s="29" t="n"/>
      <c r="B135" s="22" t="n"/>
      <c r="C135" s="30" t="n"/>
      <c r="D135" s="30" t="n"/>
      <c r="E135" s="31" t="n"/>
      <c r="F135" s="28">
        <f>IF(OR($H135&lt;&gt;"erfasst",$C135="",$D135=""),"",ROUND(MOD($D135-$C135,1)*24-N($E135)/60,2))</f>
        <v/>
      </c>
      <c r="G135" s="22" t="n"/>
      <c r="H135" s="22" t="n"/>
      <c r="I135" s="29" t="n"/>
      <c r="J135" s="10">
        <f>IF(OR($H135&lt;&gt;"erfasst",$A135=""),"",IF(AND($I135&lt;&gt;"",N($I135)-N($A135)&gt;Vorgaben!$C$11),"Frist überschritten",IF(N($F135)&gt;Vorgaben!$C$7,"über Höchstarbeitszeit",IF(AND(N($F135)&gt;9,N($E135)&lt;Vorgaben!$C$10),"Pause zu kurz",IF(AND(N($F135)&gt;6,N($E135)&lt;Vorgaben!$C$9),"Pause zu kurz",IF(AND(N($K135)&gt;0,N($K135)&lt;IF(N($A135)&gt;=DATE(2027,1,1),Vorgaben!$C$6,Vorgaben!$C$5)),"unter Mindestlohn",""))))))</f>
        <v/>
      </c>
      <c r="K135" s="28">
        <f>IF($B135="","",IFERROR(IF(N(INDEX(Personen!$E$2:$E$41,MATCH($B135,Personen!$B$2:$B$41,0)))=0,"",INDEX(Personen!$E$2:$E$41,MATCH($B135,Personen!$B$2:$B$41,0))),""))</f>
        <v/>
      </c>
      <c r="L135" s="28">
        <f>IF(OR($H135&lt;&gt;"erfasst",$F135=""),"",ROUND(N($F135)*N($K135),2))</f>
        <v/>
      </c>
      <c r="M135" s="22" t="n"/>
    </row>
    <row r="136">
      <c r="A136" s="29" t="n"/>
      <c r="B136" s="22" t="n"/>
      <c r="C136" s="30" t="n"/>
      <c r="D136" s="30" t="n"/>
      <c r="E136" s="31" t="n"/>
      <c r="F136" s="28">
        <f>IF(OR($H136&lt;&gt;"erfasst",$C136="",$D136=""),"",ROUND(MOD($D136-$C136,1)*24-N($E136)/60,2))</f>
        <v/>
      </c>
      <c r="G136" s="22" t="n"/>
      <c r="H136" s="22" t="n"/>
      <c r="I136" s="29" t="n"/>
      <c r="J136" s="10">
        <f>IF(OR($H136&lt;&gt;"erfasst",$A136=""),"",IF(AND($I136&lt;&gt;"",N($I136)-N($A136)&gt;Vorgaben!$C$11),"Frist überschritten",IF(N($F136)&gt;Vorgaben!$C$7,"über Höchstarbeitszeit",IF(AND(N($F136)&gt;9,N($E136)&lt;Vorgaben!$C$10),"Pause zu kurz",IF(AND(N($F136)&gt;6,N($E136)&lt;Vorgaben!$C$9),"Pause zu kurz",IF(AND(N($K136)&gt;0,N($K136)&lt;IF(N($A136)&gt;=DATE(2027,1,1),Vorgaben!$C$6,Vorgaben!$C$5)),"unter Mindestlohn",""))))))</f>
        <v/>
      </c>
      <c r="K136" s="28">
        <f>IF($B136="","",IFERROR(IF(N(INDEX(Personen!$E$2:$E$41,MATCH($B136,Personen!$B$2:$B$41,0)))=0,"",INDEX(Personen!$E$2:$E$41,MATCH($B136,Personen!$B$2:$B$41,0))),""))</f>
        <v/>
      </c>
      <c r="L136" s="28">
        <f>IF(OR($H136&lt;&gt;"erfasst",$F136=""),"",ROUND(N($F136)*N($K136),2))</f>
        <v/>
      </c>
      <c r="M136" s="22" t="n"/>
    </row>
    <row r="137">
      <c r="A137" s="29" t="n"/>
      <c r="B137" s="22" t="n"/>
      <c r="C137" s="30" t="n"/>
      <c r="D137" s="30" t="n"/>
      <c r="E137" s="31" t="n"/>
      <c r="F137" s="28">
        <f>IF(OR($H137&lt;&gt;"erfasst",$C137="",$D137=""),"",ROUND(MOD($D137-$C137,1)*24-N($E137)/60,2))</f>
        <v/>
      </c>
      <c r="G137" s="22" t="n"/>
      <c r="H137" s="22" t="n"/>
      <c r="I137" s="29" t="n"/>
      <c r="J137" s="10">
        <f>IF(OR($H137&lt;&gt;"erfasst",$A137=""),"",IF(AND($I137&lt;&gt;"",N($I137)-N($A137)&gt;Vorgaben!$C$11),"Frist überschritten",IF(N($F137)&gt;Vorgaben!$C$7,"über Höchstarbeitszeit",IF(AND(N($F137)&gt;9,N($E137)&lt;Vorgaben!$C$10),"Pause zu kurz",IF(AND(N($F137)&gt;6,N($E137)&lt;Vorgaben!$C$9),"Pause zu kurz",IF(AND(N($K137)&gt;0,N($K137)&lt;IF(N($A137)&gt;=DATE(2027,1,1),Vorgaben!$C$6,Vorgaben!$C$5)),"unter Mindestlohn",""))))))</f>
        <v/>
      </c>
      <c r="K137" s="28">
        <f>IF($B137="","",IFERROR(IF(N(INDEX(Personen!$E$2:$E$41,MATCH($B137,Personen!$B$2:$B$41,0)))=0,"",INDEX(Personen!$E$2:$E$41,MATCH($B137,Personen!$B$2:$B$41,0))),""))</f>
        <v/>
      </c>
      <c r="L137" s="28">
        <f>IF(OR($H137&lt;&gt;"erfasst",$F137=""),"",ROUND(N($F137)*N($K137),2))</f>
        <v/>
      </c>
      <c r="M137" s="22" t="n"/>
    </row>
    <row r="138">
      <c r="A138" s="29" t="n"/>
      <c r="B138" s="22" t="n"/>
      <c r="C138" s="30" t="n"/>
      <c r="D138" s="30" t="n"/>
      <c r="E138" s="31" t="n"/>
      <c r="F138" s="28">
        <f>IF(OR($H138&lt;&gt;"erfasst",$C138="",$D138=""),"",ROUND(MOD($D138-$C138,1)*24-N($E138)/60,2))</f>
        <v/>
      </c>
      <c r="G138" s="22" t="n"/>
      <c r="H138" s="22" t="n"/>
      <c r="I138" s="29" t="n"/>
      <c r="J138" s="10">
        <f>IF(OR($H138&lt;&gt;"erfasst",$A138=""),"",IF(AND($I138&lt;&gt;"",N($I138)-N($A138)&gt;Vorgaben!$C$11),"Frist überschritten",IF(N($F138)&gt;Vorgaben!$C$7,"über Höchstarbeitszeit",IF(AND(N($F138)&gt;9,N($E138)&lt;Vorgaben!$C$10),"Pause zu kurz",IF(AND(N($F138)&gt;6,N($E138)&lt;Vorgaben!$C$9),"Pause zu kurz",IF(AND(N($K138)&gt;0,N($K138)&lt;IF(N($A138)&gt;=DATE(2027,1,1),Vorgaben!$C$6,Vorgaben!$C$5)),"unter Mindestlohn",""))))))</f>
        <v/>
      </c>
      <c r="K138" s="28">
        <f>IF($B138="","",IFERROR(IF(N(INDEX(Personen!$E$2:$E$41,MATCH($B138,Personen!$B$2:$B$41,0)))=0,"",INDEX(Personen!$E$2:$E$41,MATCH($B138,Personen!$B$2:$B$41,0))),""))</f>
        <v/>
      </c>
      <c r="L138" s="28">
        <f>IF(OR($H138&lt;&gt;"erfasst",$F138=""),"",ROUND(N($F138)*N($K138),2))</f>
        <v/>
      </c>
      <c r="M138" s="22" t="n"/>
    </row>
    <row r="139">
      <c r="A139" s="29" t="n"/>
      <c r="B139" s="22" t="n"/>
      <c r="C139" s="30" t="n"/>
      <c r="D139" s="30" t="n"/>
      <c r="E139" s="31" t="n"/>
      <c r="F139" s="28">
        <f>IF(OR($H139&lt;&gt;"erfasst",$C139="",$D139=""),"",ROUND(MOD($D139-$C139,1)*24-N($E139)/60,2))</f>
        <v/>
      </c>
      <c r="G139" s="22" t="n"/>
      <c r="H139" s="22" t="n"/>
      <c r="I139" s="29" t="n"/>
      <c r="J139" s="10">
        <f>IF(OR($H139&lt;&gt;"erfasst",$A139=""),"",IF(AND($I139&lt;&gt;"",N($I139)-N($A139)&gt;Vorgaben!$C$11),"Frist überschritten",IF(N($F139)&gt;Vorgaben!$C$7,"über Höchstarbeitszeit",IF(AND(N($F139)&gt;9,N($E139)&lt;Vorgaben!$C$10),"Pause zu kurz",IF(AND(N($F139)&gt;6,N($E139)&lt;Vorgaben!$C$9),"Pause zu kurz",IF(AND(N($K139)&gt;0,N($K139)&lt;IF(N($A139)&gt;=DATE(2027,1,1),Vorgaben!$C$6,Vorgaben!$C$5)),"unter Mindestlohn",""))))))</f>
        <v/>
      </c>
      <c r="K139" s="28">
        <f>IF($B139="","",IFERROR(IF(N(INDEX(Personen!$E$2:$E$41,MATCH($B139,Personen!$B$2:$B$41,0)))=0,"",INDEX(Personen!$E$2:$E$41,MATCH($B139,Personen!$B$2:$B$41,0))),""))</f>
        <v/>
      </c>
      <c r="L139" s="28">
        <f>IF(OR($H139&lt;&gt;"erfasst",$F139=""),"",ROUND(N($F139)*N($K139),2))</f>
        <v/>
      </c>
      <c r="M139" s="22" t="n"/>
    </row>
    <row r="140">
      <c r="A140" s="29" t="n"/>
      <c r="B140" s="22" t="n"/>
      <c r="C140" s="30" t="n"/>
      <c r="D140" s="30" t="n"/>
      <c r="E140" s="31" t="n"/>
      <c r="F140" s="28">
        <f>IF(OR($H140&lt;&gt;"erfasst",$C140="",$D140=""),"",ROUND(MOD($D140-$C140,1)*24-N($E140)/60,2))</f>
        <v/>
      </c>
      <c r="G140" s="22" t="n"/>
      <c r="H140" s="22" t="n"/>
      <c r="I140" s="29" t="n"/>
      <c r="J140" s="10">
        <f>IF(OR($H140&lt;&gt;"erfasst",$A140=""),"",IF(AND($I140&lt;&gt;"",N($I140)-N($A140)&gt;Vorgaben!$C$11),"Frist überschritten",IF(N($F140)&gt;Vorgaben!$C$7,"über Höchstarbeitszeit",IF(AND(N($F140)&gt;9,N($E140)&lt;Vorgaben!$C$10),"Pause zu kurz",IF(AND(N($F140)&gt;6,N($E140)&lt;Vorgaben!$C$9),"Pause zu kurz",IF(AND(N($K140)&gt;0,N($K140)&lt;IF(N($A140)&gt;=DATE(2027,1,1),Vorgaben!$C$6,Vorgaben!$C$5)),"unter Mindestlohn",""))))))</f>
        <v/>
      </c>
      <c r="K140" s="28">
        <f>IF($B140="","",IFERROR(IF(N(INDEX(Personen!$E$2:$E$41,MATCH($B140,Personen!$B$2:$B$41,0)))=0,"",INDEX(Personen!$E$2:$E$41,MATCH($B140,Personen!$B$2:$B$41,0))),""))</f>
        <v/>
      </c>
      <c r="L140" s="28">
        <f>IF(OR($H140&lt;&gt;"erfasst",$F140=""),"",ROUND(N($F140)*N($K140),2))</f>
        <v/>
      </c>
      <c r="M140" s="22" t="n"/>
    </row>
    <row r="141">
      <c r="A141" s="29" t="n"/>
      <c r="B141" s="22" t="n"/>
      <c r="C141" s="30" t="n"/>
      <c r="D141" s="30" t="n"/>
      <c r="E141" s="31" t="n"/>
      <c r="F141" s="28">
        <f>IF(OR($H141&lt;&gt;"erfasst",$C141="",$D141=""),"",ROUND(MOD($D141-$C141,1)*24-N($E141)/60,2))</f>
        <v/>
      </c>
      <c r="G141" s="22" t="n"/>
      <c r="H141" s="22" t="n"/>
      <c r="I141" s="29" t="n"/>
      <c r="J141" s="10">
        <f>IF(OR($H141&lt;&gt;"erfasst",$A141=""),"",IF(AND($I141&lt;&gt;"",N($I141)-N($A141)&gt;Vorgaben!$C$11),"Frist überschritten",IF(N($F141)&gt;Vorgaben!$C$7,"über Höchstarbeitszeit",IF(AND(N($F141)&gt;9,N($E141)&lt;Vorgaben!$C$10),"Pause zu kurz",IF(AND(N($F141)&gt;6,N($E141)&lt;Vorgaben!$C$9),"Pause zu kurz",IF(AND(N($K141)&gt;0,N($K141)&lt;IF(N($A141)&gt;=DATE(2027,1,1),Vorgaben!$C$6,Vorgaben!$C$5)),"unter Mindestlohn",""))))))</f>
        <v/>
      </c>
      <c r="K141" s="28">
        <f>IF($B141="","",IFERROR(IF(N(INDEX(Personen!$E$2:$E$41,MATCH($B141,Personen!$B$2:$B$41,0)))=0,"",INDEX(Personen!$E$2:$E$41,MATCH($B141,Personen!$B$2:$B$41,0))),""))</f>
        <v/>
      </c>
      <c r="L141" s="28">
        <f>IF(OR($H141&lt;&gt;"erfasst",$F141=""),"",ROUND(N($F141)*N($K141),2))</f>
        <v/>
      </c>
      <c r="M141" s="22" t="n"/>
    </row>
    <row r="142">
      <c r="A142" s="29" t="n"/>
      <c r="B142" s="22" t="n"/>
      <c r="C142" s="30" t="n"/>
      <c r="D142" s="30" t="n"/>
      <c r="E142" s="31" t="n"/>
      <c r="F142" s="28">
        <f>IF(OR($H142&lt;&gt;"erfasst",$C142="",$D142=""),"",ROUND(MOD($D142-$C142,1)*24-N($E142)/60,2))</f>
        <v/>
      </c>
      <c r="G142" s="22" t="n"/>
      <c r="H142" s="22" t="n"/>
      <c r="I142" s="29" t="n"/>
      <c r="J142" s="10">
        <f>IF(OR($H142&lt;&gt;"erfasst",$A142=""),"",IF(AND($I142&lt;&gt;"",N($I142)-N($A142)&gt;Vorgaben!$C$11),"Frist überschritten",IF(N($F142)&gt;Vorgaben!$C$7,"über Höchstarbeitszeit",IF(AND(N($F142)&gt;9,N($E142)&lt;Vorgaben!$C$10),"Pause zu kurz",IF(AND(N($F142)&gt;6,N($E142)&lt;Vorgaben!$C$9),"Pause zu kurz",IF(AND(N($K142)&gt;0,N($K142)&lt;IF(N($A142)&gt;=DATE(2027,1,1),Vorgaben!$C$6,Vorgaben!$C$5)),"unter Mindestlohn",""))))))</f>
        <v/>
      </c>
      <c r="K142" s="28">
        <f>IF($B142="","",IFERROR(IF(N(INDEX(Personen!$E$2:$E$41,MATCH($B142,Personen!$B$2:$B$41,0)))=0,"",INDEX(Personen!$E$2:$E$41,MATCH($B142,Personen!$B$2:$B$41,0))),""))</f>
        <v/>
      </c>
      <c r="L142" s="28">
        <f>IF(OR($H142&lt;&gt;"erfasst",$F142=""),"",ROUND(N($F142)*N($K142),2))</f>
        <v/>
      </c>
      <c r="M142" s="22" t="n"/>
    </row>
    <row r="143">
      <c r="A143" s="29" t="n"/>
      <c r="B143" s="22" t="n"/>
      <c r="C143" s="30" t="n"/>
      <c r="D143" s="30" t="n"/>
      <c r="E143" s="31" t="n"/>
      <c r="F143" s="28">
        <f>IF(OR($H143&lt;&gt;"erfasst",$C143="",$D143=""),"",ROUND(MOD($D143-$C143,1)*24-N($E143)/60,2))</f>
        <v/>
      </c>
      <c r="G143" s="22" t="n"/>
      <c r="H143" s="22" t="n"/>
      <c r="I143" s="29" t="n"/>
      <c r="J143" s="10">
        <f>IF(OR($H143&lt;&gt;"erfasst",$A143=""),"",IF(AND($I143&lt;&gt;"",N($I143)-N($A143)&gt;Vorgaben!$C$11),"Frist überschritten",IF(N($F143)&gt;Vorgaben!$C$7,"über Höchstarbeitszeit",IF(AND(N($F143)&gt;9,N($E143)&lt;Vorgaben!$C$10),"Pause zu kurz",IF(AND(N($F143)&gt;6,N($E143)&lt;Vorgaben!$C$9),"Pause zu kurz",IF(AND(N($K143)&gt;0,N($K143)&lt;IF(N($A143)&gt;=DATE(2027,1,1),Vorgaben!$C$6,Vorgaben!$C$5)),"unter Mindestlohn",""))))))</f>
        <v/>
      </c>
      <c r="K143" s="28">
        <f>IF($B143="","",IFERROR(IF(N(INDEX(Personen!$E$2:$E$41,MATCH($B143,Personen!$B$2:$B$41,0)))=0,"",INDEX(Personen!$E$2:$E$41,MATCH($B143,Personen!$B$2:$B$41,0))),""))</f>
        <v/>
      </c>
      <c r="L143" s="28">
        <f>IF(OR($H143&lt;&gt;"erfasst",$F143=""),"",ROUND(N($F143)*N($K143),2))</f>
        <v/>
      </c>
      <c r="M143" s="22" t="n"/>
    </row>
    <row r="144">
      <c r="A144" s="29" t="n"/>
      <c r="B144" s="22" t="n"/>
      <c r="C144" s="30" t="n"/>
      <c r="D144" s="30" t="n"/>
      <c r="E144" s="31" t="n"/>
      <c r="F144" s="28">
        <f>IF(OR($H144&lt;&gt;"erfasst",$C144="",$D144=""),"",ROUND(MOD($D144-$C144,1)*24-N($E144)/60,2))</f>
        <v/>
      </c>
      <c r="G144" s="22" t="n"/>
      <c r="H144" s="22" t="n"/>
      <c r="I144" s="29" t="n"/>
      <c r="J144" s="10">
        <f>IF(OR($H144&lt;&gt;"erfasst",$A144=""),"",IF(AND($I144&lt;&gt;"",N($I144)-N($A144)&gt;Vorgaben!$C$11),"Frist überschritten",IF(N($F144)&gt;Vorgaben!$C$7,"über Höchstarbeitszeit",IF(AND(N($F144)&gt;9,N($E144)&lt;Vorgaben!$C$10),"Pause zu kurz",IF(AND(N($F144)&gt;6,N($E144)&lt;Vorgaben!$C$9),"Pause zu kurz",IF(AND(N($K144)&gt;0,N($K144)&lt;IF(N($A144)&gt;=DATE(2027,1,1),Vorgaben!$C$6,Vorgaben!$C$5)),"unter Mindestlohn",""))))))</f>
        <v/>
      </c>
      <c r="K144" s="28">
        <f>IF($B144="","",IFERROR(IF(N(INDEX(Personen!$E$2:$E$41,MATCH($B144,Personen!$B$2:$B$41,0)))=0,"",INDEX(Personen!$E$2:$E$41,MATCH($B144,Personen!$B$2:$B$41,0))),""))</f>
        <v/>
      </c>
      <c r="L144" s="28">
        <f>IF(OR($H144&lt;&gt;"erfasst",$F144=""),"",ROUND(N($F144)*N($K144),2))</f>
        <v/>
      </c>
      <c r="M144" s="22" t="n"/>
    </row>
    <row r="145">
      <c r="A145" s="29" t="n"/>
      <c r="B145" s="22" t="n"/>
      <c r="C145" s="30" t="n"/>
      <c r="D145" s="30" t="n"/>
      <c r="E145" s="31" t="n"/>
      <c r="F145" s="28">
        <f>IF(OR($H145&lt;&gt;"erfasst",$C145="",$D145=""),"",ROUND(MOD($D145-$C145,1)*24-N($E145)/60,2))</f>
        <v/>
      </c>
      <c r="G145" s="22" t="n"/>
      <c r="H145" s="22" t="n"/>
      <c r="I145" s="29" t="n"/>
      <c r="J145" s="10">
        <f>IF(OR($H145&lt;&gt;"erfasst",$A145=""),"",IF(AND($I145&lt;&gt;"",N($I145)-N($A145)&gt;Vorgaben!$C$11),"Frist überschritten",IF(N($F145)&gt;Vorgaben!$C$7,"über Höchstarbeitszeit",IF(AND(N($F145)&gt;9,N($E145)&lt;Vorgaben!$C$10),"Pause zu kurz",IF(AND(N($F145)&gt;6,N($E145)&lt;Vorgaben!$C$9),"Pause zu kurz",IF(AND(N($K145)&gt;0,N($K145)&lt;IF(N($A145)&gt;=DATE(2027,1,1),Vorgaben!$C$6,Vorgaben!$C$5)),"unter Mindestlohn",""))))))</f>
        <v/>
      </c>
      <c r="K145" s="28">
        <f>IF($B145="","",IFERROR(IF(N(INDEX(Personen!$E$2:$E$41,MATCH($B145,Personen!$B$2:$B$41,0)))=0,"",INDEX(Personen!$E$2:$E$41,MATCH($B145,Personen!$B$2:$B$41,0))),""))</f>
        <v/>
      </c>
      <c r="L145" s="28">
        <f>IF(OR($H145&lt;&gt;"erfasst",$F145=""),"",ROUND(N($F145)*N($K145),2))</f>
        <v/>
      </c>
      <c r="M145" s="22" t="n"/>
    </row>
    <row r="146">
      <c r="A146" s="29" t="n"/>
      <c r="B146" s="22" t="n"/>
      <c r="C146" s="30" t="n"/>
      <c r="D146" s="30" t="n"/>
      <c r="E146" s="31" t="n"/>
      <c r="F146" s="28">
        <f>IF(OR($H146&lt;&gt;"erfasst",$C146="",$D146=""),"",ROUND(MOD($D146-$C146,1)*24-N($E146)/60,2))</f>
        <v/>
      </c>
      <c r="G146" s="22" t="n"/>
      <c r="H146" s="22" t="n"/>
      <c r="I146" s="29" t="n"/>
      <c r="J146" s="10">
        <f>IF(OR($H146&lt;&gt;"erfasst",$A146=""),"",IF(AND($I146&lt;&gt;"",N($I146)-N($A146)&gt;Vorgaben!$C$11),"Frist überschritten",IF(N($F146)&gt;Vorgaben!$C$7,"über Höchstarbeitszeit",IF(AND(N($F146)&gt;9,N($E146)&lt;Vorgaben!$C$10),"Pause zu kurz",IF(AND(N($F146)&gt;6,N($E146)&lt;Vorgaben!$C$9),"Pause zu kurz",IF(AND(N($K146)&gt;0,N($K146)&lt;IF(N($A146)&gt;=DATE(2027,1,1),Vorgaben!$C$6,Vorgaben!$C$5)),"unter Mindestlohn",""))))))</f>
        <v/>
      </c>
      <c r="K146" s="28">
        <f>IF($B146="","",IFERROR(IF(N(INDEX(Personen!$E$2:$E$41,MATCH($B146,Personen!$B$2:$B$41,0)))=0,"",INDEX(Personen!$E$2:$E$41,MATCH($B146,Personen!$B$2:$B$41,0))),""))</f>
        <v/>
      </c>
      <c r="L146" s="28">
        <f>IF(OR($H146&lt;&gt;"erfasst",$F146=""),"",ROUND(N($F146)*N($K146),2))</f>
        <v/>
      </c>
      <c r="M146" s="22" t="n"/>
    </row>
    <row r="147">
      <c r="A147" s="29" t="n"/>
      <c r="B147" s="22" t="n"/>
      <c r="C147" s="30" t="n"/>
      <c r="D147" s="30" t="n"/>
      <c r="E147" s="31" t="n"/>
      <c r="F147" s="28">
        <f>IF(OR($H147&lt;&gt;"erfasst",$C147="",$D147=""),"",ROUND(MOD($D147-$C147,1)*24-N($E147)/60,2))</f>
        <v/>
      </c>
      <c r="G147" s="22" t="n"/>
      <c r="H147" s="22" t="n"/>
      <c r="I147" s="29" t="n"/>
      <c r="J147" s="10">
        <f>IF(OR($H147&lt;&gt;"erfasst",$A147=""),"",IF(AND($I147&lt;&gt;"",N($I147)-N($A147)&gt;Vorgaben!$C$11),"Frist überschritten",IF(N($F147)&gt;Vorgaben!$C$7,"über Höchstarbeitszeit",IF(AND(N($F147)&gt;9,N($E147)&lt;Vorgaben!$C$10),"Pause zu kurz",IF(AND(N($F147)&gt;6,N($E147)&lt;Vorgaben!$C$9),"Pause zu kurz",IF(AND(N($K147)&gt;0,N($K147)&lt;IF(N($A147)&gt;=DATE(2027,1,1),Vorgaben!$C$6,Vorgaben!$C$5)),"unter Mindestlohn",""))))))</f>
        <v/>
      </c>
      <c r="K147" s="28">
        <f>IF($B147="","",IFERROR(IF(N(INDEX(Personen!$E$2:$E$41,MATCH($B147,Personen!$B$2:$B$41,0)))=0,"",INDEX(Personen!$E$2:$E$41,MATCH($B147,Personen!$B$2:$B$41,0))),""))</f>
        <v/>
      </c>
      <c r="L147" s="28">
        <f>IF(OR($H147&lt;&gt;"erfasst",$F147=""),"",ROUND(N($F147)*N($K147),2))</f>
        <v/>
      </c>
      <c r="M147" s="22" t="n"/>
    </row>
    <row r="148">
      <c r="A148" s="29" t="n"/>
      <c r="B148" s="22" t="n"/>
      <c r="C148" s="30" t="n"/>
      <c r="D148" s="30" t="n"/>
      <c r="E148" s="31" t="n"/>
      <c r="F148" s="28">
        <f>IF(OR($H148&lt;&gt;"erfasst",$C148="",$D148=""),"",ROUND(MOD($D148-$C148,1)*24-N($E148)/60,2))</f>
        <v/>
      </c>
      <c r="G148" s="22" t="n"/>
      <c r="H148" s="22" t="n"/>
      <c r="I148" s="29" t="n"/>
      <c r="J148" s="10">
        <f>IF(OR($H148&lt;&gt;"erfasst",$A148=""),"",IF(AND($I148&lt;&gt;"",N($I148)-N($A148)&gt;Vorgaben!$C$11),"Frist überschritten",IF(N($F148)&gt;Vorgaben!$C$7,"über Höchstarbeitszeit",IF(AND(N($F148)&gt;9,N($E148)&lt;Vorgaben!$C$10),"Pause zu kurz",IF(AND(N($F148)&gt;6,N($E148)&lt;Vorgaben!$C$9),"Pause zu kurz",IF(AND(N($K148)&gt;0,N($K148)&lt;IF(N($A148)&gt;=DATE(2027,1,1),Vorgaben!$C$6,Vorgaben!$C$5)),"unter Mindestlohn",""))))))</f>
        <v/>
      </c>
      <c r="K148" s="28">
        <f>IF($B148="","",IFERROR(IF(N(INDEX(Personen!$E$2:$E$41,MATCH($B148,Personen!$B$2:$B$41,0)))=0,"",INDEX(Personen!$E$2:$E$41,MATCH($B148,Personen!$B$2:$B$41,0))),""))</f>
        <v/>
      </c>
      <c r="L148" s="28">
        <f>IF(OR($H148&lt;&gt;"erfasst",$F148=""),"",ROUND(N($F148)*N($K148),2))</f>
        <v/>
      </c>
      <c r="M148" s="22" t="n"/>
    </row>
    <row r="149">
      <c r="A149" s="29" t="n"/>
      <c r="B149" s="22" t="n"/>
      <c r="C149" s="30" t="n"/>
      <c r="D149" s="30" t="n"/>
      <c r="E149" s="31" t="n"/>
      <c r="F149" s="28">
        <f>IF(OR($H149&lt;&gt;"erfasst",$C149="",$D149=""),"",ROUND(MOD($D149-$C149,1)*24-N($E149)/60,2))</f>
        <v/>
      </c>
      <c r="G149" s="22" t="n"/>
      <c r="H149" s="22" t="n"/>
      <c r="I149" s="29" t="n"/>
      <c r="J149" s="10">
        <f>IF(OR($H149&lt;&gt;"erfasst",$A149=""),"",IF(AND($I149&lt;&gt;"",N($I149)-N($A149)&gt;Vorgaben!$C$11),"Frist überschritten",IF(N($F149)&gt;Vorgaben!$C$7,"über Höchstarbeitszeit",IF(AND(N($F149)&gt;9,N($E149)&lt;Vorgaben!$C$10),"Pause zu kurz",IF(AND(N($F149)&gt;6,N($E149)&lt;Vorgaben!$C$9),"Pause zu kurz",IF(AND(N($K149)&gt;0,N($K149)&lt;IF(N($A149)&gt;=DATE(2027,1,1),Vorgaben!$C$6,Vorgaben!$C$5)),"unter Mindestlohn",""))))))</f>
        <v/>
      </c>
      <c r="K149" s="28">
        <f>IF($B149="","",IFERROR(IF(N(INDEX(Personen!$E$2:$E$41,MATCH($B149,Personen!$B$2:$B$41,0)))=0,"",INDEX(Personen!$E$2:$E$41,MATCH($B149,Personen!$B$2:$B$41,0))),""))</f>
        <v/>
      </c>
      <c r="L149" s="28">
        <f>IF(OR($H149&lt;&gt;"erfasst",$F149=""),"",ROUND(N($F149)*N($K149),2))</f>
        <v/>
      </c>
      <c r="M149" s="22" t="n"/>
    </row>
    <row r="150">
      <c r="A150" s="29" t="n"/>
      <c r="B150" s="22" t="n"/>
      <c r="C150" s="30" t="n"/>
      <c r="D150" s="30" t="n"/>
      <c r="E150" s="31" t="n"/>
      <c r="F150" s="28">
        <f>IF(OR($H150&lt;&gt;"erfasst",$C150="",$D150=""),"",ROUND(MOD($D150-$C150,1)*24-N($E150)/60,2))</f>
        <v/>
      </c>
      <c r="G150" s="22" t="n"/>
      <c r="H150" s="22" t="n"/>
      <c r="I150" s="29" t="n"/>
      <c r="J150" s="10">
        <f>IF(OR($H150&lt;&gt;"erfasst",$A150=""),"",IF(AND($I150&lt;&gt;"",N($I150)-N($A150)&gt;Vorgaben!$C$11),"Frist überschritten",IF(N($F150)&gt;Vorgaben!$C$7,"über Höchstarbeitszeit",IF(AND(N($F150)&gt;9,N($E150)&lt;Vorgaben!$C$10),"Pause zu kurz",IF(AND(N($F150)&gt;6,N($E150)&lt;Vorgaben!$C$9),"Pause zu kurz",IF(AND(N($K150)&gt;0,N($K150)&lt;IF(N($A150)&gt;=DATE(2027,1,1),Vorgaben!$C$6,Vorgaben!$C$5)),"unter Mindestlohn",""))))))</f>
        <v/>
      </c>
      <c r="K150" s="28">
        <f>IF($B150="","",IFERROR(IF(N(INDEX(Personen!$E$2:$E$41,MATCH($B150,Personen!$B$2:$B$41,0)))=0,"",INDEX(Personen!$E$2:$E$41,MATCH($B150,Personen!$B$2:$B$41,0))),""))</f>
        <v/>
      </c>
      <c r="L150" s="28">
        <f>IF(OR($H150&lt;&gt;"erfasst",$F150=""),"",ROUND(N($F150)*N($K150),2))</f>
        <v/>
      </c>
      <c r="M150" s="22" t="n"/>
    </row>
    <row r="151">
      <c r="A151" s="29" t="n"/>
      <c r="B151" s="22" t="n"/>
      <c r="C151" s="30" t="n"/>
      <c r="D151" s="30" t="n"/>
      <c r="E151" s="31" t="n"/>
      <c r="F151" s="28">
        <f>IF(OR($H151&lt;&gt;"erfasst",$C151="",$D151=""),"",ROUND(MOD($D151-$C151,1)*24-N($E151)/60,2))</f>
        <v/>
      </c>
      <c r="G151" s="22" t="n"/>
      <c r="H151" s="22" t="n"/>
      <c r="I151" s="29" t="n"/>
      <c r="J151" s="10">
        <f>IF(OR($H151&lt;&gt;"erfasst",$A151=""),"",IF(AND($I151&lt;&gt;"",N($I151)-N($A151)&gt;Vorgaben!$C$11),"Frist überschritten",IF(N($F151)&gt;Vorgaben!$C$7,"über Höchstarbeitszeit",IF(AND(N($F151)&gt;9,N($E151)&lt;Vorgaben!$C$10),"Pause zu kurz",IF(AND(N($F151)&gt;6,N($E151)&lt;Vorgaben!$C$9),"Pause zu kurz",IF(AND(N($K151)&gt;0,N($K151)&lt;IF(N($A151)&gt;=DATE(2027,1,1),Vorgaben!$C$6,Vorgaben!$C$5)),"unter Mindestlohn",""))))))</f>
        <v/>
      </c>
      <c r="K151" s="28">
        <f>IF($B151="","",IFERROR(IF(N(INDEX(Personen!$E$2:$E$41,MATCH($B151,Personen!$B$2:$B$41,0)))=0,"",INDEX(Personen!$E$2:$E$41,MATCH($B151,Personen!$B$2:$B$41,0))),""))</f>
        <v/>
      </c>
      <c r="L151" s="28">
        <f>IF(OR($H151&lt;&gt;"erfasst",$F151=""),"",ROUND(N($F151)*N($K151),2))</f>
        <v/>
      </c>
      <c r="M151" s="22" t="n"/>
    </row>
    <row r="152">
      <c r="A152" s="29" t="n"/>
      <c r="B152" s="22" t="n"/>
      <c r="C152" s="30" t="n"/>
      <c r="D152" s="30" t="n"/>
      <c r="E152" s="31" t="n"/>
      <c r="F152" s="28">
        <f>IF(OR($H152&lt;&gt;"erfasst",$C152="",$D152=""),"",ROUND(MOD($D152-$C152,1)*24-N($E152)/60,2))</f>
        <v/>
      </c>
      <c r="G152" s="22" t="n"/>
      <c r="H152" s="22" t="n"/>
      <c r="I152" s="29" t="n"/>
      <c r="J152" s="10">
        <f>IF(OR($H152&lt;&gt;"erfasst",$A152=""),"",IF(AND($I152&lt;&gt;"",N($I152)-N($A152)&gt;Vorgaben!$C$11),"Frist überschritten",IF(N($F152)&gt;Vorgaben!$C$7,"über Höchstarbeitszeit",IF(AND(N($F152)&gt;9,N($E152)&lt;Vorgaben!$C$10),"Pause zu kurz",IF(AND(N($F152)&gt;6,N($E152)&lt;Vorgaben!$C$9),"Pause zu kurz",IF(AND(N($K152)&gt;0,N($K152)&lt;IF(N($A152)&gt;=DATE(2027,1,1),Vorgaben!$C$6,Vorgaben!$C$5)),"unter Mindestlohn",""))))))</f>
        <v/>
      </c>
      <c r="K152" s="28">
        <f>IF($B152="","",IFERROR(IF(N(INDEX(Personen!$E$2:$E$41,MATCH($B152,Personen!$B$2:$B$41,0)))=0,"",INDEX(Personen!$E$2:$E$41,MATCH($B152,Personen!$B$2:$B$41,0))),""))</f>
        <v/>
      </c>
      <c r="L152" s="28">
        <f>IF(OR($H152&lt;&gt;"erfasst",$F152=""),"",ROUND(N($F152)*N($K152),2))</f>
        <v/>
      </c>
      <c r="M152" s="22" t="n"/>
    </row>
    <row r="153">
      <c r="A153" s="29" t="n"/>
      <c r="B153" s="22" t="n"/>
      <c r="C153" s="30" t="n"/>
      <c r="D153" s="30" t="n"/>
      <c r="E153" s="31" t="n"/>
      <c r="F153" s="28">
        <f>IF(OR($H153&lt;&gt;"erfasst",$C153="",$D153=""),"",ROUND(MOD($D153-$C153,1)*24-N($E153)/60,2))</f>
        <v/>
      </c>
      <c r="G153" s="22" t="n"/>
      <c r="H153" s="22" t="n"/>
      <c r="I153" s="29" t="n"/>
      <c r="J153" s="10">
        <f>IF(OR($H153&lt;&gt;"erfasst",$A153=""),"",IF(AND($I153&lt;&gt;"",N($I153)-N($A153)&gt;Vorgaben!$C$11),"Frist überschritten",IF(N($F153)&gt;Vorgaben!$C$7,"über Höchstarbeitszeit",IF(AND(N($F153)&gt;9,N($E153)&lt;Vorgaben!$C$10),"Pause zu kurz",IF(AND(N($F153)&gt;6,N($E153)&lt;Vorgaben!$C$9),"Pause zu kurz",IF(AND(N($K153)&gt;0,N($K153)&lt;IF(N($A153)&gt;=DATE(2027,1,1),Vorgaben!$C$6,Vorgaben!$C$5)),"unter Mindestlohn",""))))))</f>
        <v/>
      </c>
      <c r="K153" s="28">
        <f>IF($B153="","",IFERROR(IF(N(INDEX(Personen!$E$2:$E$41,MATCH($B153,Personen!$B$2:$B$41,0)))=0,"",INDEX(Personen!$E$2:$E$41,MATCH($B153,Personen!$B$2:$B$41,0))),""))</f>
        <v/>
      </c>
      <c r="L153" s="28">
        <f>IF(OR($H153&lt;&gt;"erfasst",$F153=""),"",ROUND(N($F153)*N($K153),2))</f>
        <v/>
      </c>
      <c r="M153" s="22" t="n"/>
    </row>
    <row r="154">
      <c r="A154" s="29" t="n"/>
      <c r="B154" s="22" t="n"/>
      <c r="C154" s="30" t="n"/>
      <c r="D154" s="30" t="n"/>
      <c r="E154" s="31" t="n"/>
      <c r="F154" s="28">
        <f>IF(OR($H154&lt;&gt;"erfasst",$C154="",$D154=""),"",ROUND(MOD($D154-$C154,1)*24-N($E154)/60,2))</f>
        <v/>
      </c>
      <c r="G154" s="22" t="n"/>
      <c r="H154" s="22" t="n"/>
      <c r="I154" s="29" t="n"/>
      <c r="J154" s="10">
        <f>IF(OR($H154&lt;&gt;"erfasst",$A154=""),"",IF(AND($I154&lt;&gt;"",N($I154)-N($A154)&gt;Vorgaben!$C$11),"Frist überschritten",IF(N($F154)&gt;Vorgaben!$C$7,"über Höchstarbeitszeit",IF(AND(N($F154)&gt;9,N($E154)&lt;Vorgaben!$C$10),"Pause zu kurz",IF(AND(N($F154)&gt;6,N($E154)&lt;Vorgaben!$C$9),"Pause zu kurz",IF(AND(N($K154)&gt;0,N($K154)&lt;IF(N($A154)&gt;=DATE(2027,1,1),Vorgaben!$C$6,Vorgaben!$C$5)),"unter Mindestlohn",""))))))</f>
        <v/>
      </c>
      <c r="K154" s="28">
        <f>IF($B154="","",IFERROR(IF(N(INDEX(Personen!$E$2:$E$41,MATCH($B154,Personen!$B$2:$B$41,0)))=0,"",INDEX(Personen!$E$2:$E$41,MATCH($B154,Personen!$B$2:$B$41,0))),""))</f>
        <v/>
      </c>
      <c r="L154" s="28">
        <f>IF(OR($H154&lt;&gt;"erfasst",$F154=""),"",ROUND(N($F154)*N($K154),2))</f>
        <v/>
      </c>
      <c r="M154" s="22" t="n"/>
    </row>
    <row r="155">
      <c r="A155" s="29" t="n"/>
      <c r="B155" s="22" t="n"/>
      <c r="C155" s="30" t="n"/>
      <c r="D155" s="30" t="n"/>
      <c r="E155" s="31" t="n"/>
      <c r="F155" s="28">
        <f>IF(OR($H155&lt;&gt;"erfasst",$C155="",$D155=""),"",ROUND(MOD($D155-$C155,1)*24-N($E155)/60,2))</f>
        <v/>
      </c>
      <c r="G155" s="22" t="n"/>
      <c r="H155" s="22" t="n"/>
      <c r="I155" s="29" t="n"/>
      <c r="J155" s="10">
        <f>IF(OR($H155&lt;&gt;"erfasst",$A155=""),"",IF(AND($I155&lt;&gt;"",N($I155)-N($A155)&gt;Vorgaben!$C$11),"Frist überschritten",IF(N($F155)&gt;Vorgaben!$C$7,"über Höchstarbeitszeit",IF(AND(N($F155)&gt;9,N($E155)&lt;Vorgaben!$C$10),"Pause zu kurz",IF(AND(N($F155)&gt;6,N($E155)&lt;Vorgaben!$C$9),"Pause zu kurz",IF(AND(N($K155)&gt;0,N($K155)&lt;IF(N($A155)&gt;=DATE(2027,1,1),Vorgaben!$C$6,Vorgaben!$C$5)),"unter Mindestlohn",""))))))</f>
        <v/>
      </c>
      <c r="K155" s="28">
        <f>IF($B155="","",IFERROR(IF(N(INDEX(Personen!$E$2:$E$41,MATCH($B155,Personen!$B$2:$B$41,0)))=0,"",INDEX(Personen!$E$2:$E$41,MATCH($B155,Personen!$B$2:$B$41,0))),""))</f>
        <v/>
      </c>
      <c r="L155" s="28">
        <f>IF(OR($H155&lt;&gt;"erfasst",$F155=""),"",ROUND(N($F155)*N($K155),2))</f>
        <v/>
      </c>
      <c r="M155" s="22" t="n"/>
    </row>
    <row r="156">
      <c r="A156" s="29" t="n"/>
      <c r="B156" s="22" t="n"/>
      <c r="C156" s="30" t="n"/>
      <c r="D156" s="30" t="n"/>
      <c r="E156" s="31" t="n"/>
      <c r="F156" s="28">
        <f>IF(OR($H156&lt;&gt;"erfasst",$C156="",$D156=""),"",ROUND(MOD($D156-$C156,1)*24-N($E156)/60,2))</f>
        <v/>
      </c>
      <c r="G156" s="22" t="n"/>
      <c r="H156" s="22" t="n"/>
      <c r="I156" s="29" t="n"/>
      <c r="J156" s="10">
        <f>IF(OR($H156&lt;&gt;"erfasst",$A156=""),"",IF(AND($I156&lt;&gt;"",N($I156)-N($A156)&gt;Vorgaben!$C$11),"Frist überschritten",IF(N($F156)&gt;Vorgaben!$C$7,"über Höchstarbeitszeit",IF(AND(N($F156)&gt;9,N($E156)&lt;Vorgaben!$C$10),"Pause zu kurz",IF(AND(N($F156)&gt;6,N($E156)&lt;Vorgaben!$C$9),"Pause zu kurz",IF(AND(N($K156)&gt;0,N($K156)&lt;IF(N($A156)&gt;=DATE(2027,1,1),Vorgaben!$C$6,Vorgaben!$C$5)),"unter Mindestlohn",""))))))</f>
        <v/>
      </c>
      <c r="K156" s="28">
        <f>IF($B156="","",IFERROR(IF(N(INDEX(Personen!$E$2:$E$41,MATCH($B156,Personen!$B$2:$B$41,0)))=0,"",INDEX(Personen!$E$2:$E$41,MATCH($B156,Personen!$B$2:$B$41,0))),""))</f>
        <v/>
      </c>
      <c r="L156" s="28">
        <f>IF(OR($H156&lt;&gt;"erfasst",$F156=""),"",ROUND(N($F156)*N($K156),2))</f>
        <v/>
      </c>
      <c r="M156" s="22" t="n"/>
    </row>
    <row r="157">
      <c r="A157" s="29" t="n"/>
      <c r="B157" s="22" t="n"/>
      <c r="C157" s="30" t="n"/>
      <c r="D157" s="30" t="n"/>
      <c r="E157" s="31" t="n"/>
      <c r="F157" s="28">
        <f>IF(OR($H157&lt;&gt;"erfasst",$C157="",$D157=""),"",ROUND(MOD($D157-$C157,1)*24-N($E157)/60,2))</f>
        <v/>
      </c>
      <c r="G157" s="22" t="n"/>
      <c r="H157" s="22" t="n"/>
      <c r="I157" s="29" t="n"/>
      <c r="J157" s="10">
        <f>IF(OR($H157&lt;&gt;"erfasst",$A157=""),"",IF(AND($I157&lt;&gt;"",N($I157)-N($A157)&gt;Vorgaben!$C$11),"Frist überschritten",IF(N($F157)&gt;Vorgaben!$C$7,"über Höchstarbeitszeit",IF(AND(N($F157)&gt;9,N($E157)&lt;Vorgaben!$C$10),"Pause zu kurz",IF(AND(N($F157)&gt;6,N($E157)&lt;Vorgaben!$C$9),"Pause zu kurz",IF(AND(N($K157)&gt;0,N($K157)&lt;IF(N($A157)&gt;=DATE(2027,1,1),Vorgaben!$C$6,Vorgaben!$C$5)),"unter Mindestlohn",""))))))</f>
        <v/>
      </c>
      <c r="K157" s="28">
        <f>IF($B157="","",IFERROR(IF(N(INDEX(Personen!$E$2:$E$41,MATCH($B157,Personen!$B$2:$B$41,0)))=0,"",INDEX(Personen!$E$2:$E$41,MATCH($B157,Personen!$B$2:$B$41,0))),""))</f>
        <v/>
      </c>
      <c r="L157" s="28">
        <f>IF(OR($H157&lt;&gt;"erfasst",$F157=""),"",ROUND(N($F157)*N($K157),2))</f>
        <v/>
      </c>
      <c r="M157" s="22" t="n"/>
    </row>
    <row r="158">
      <c r="A158" s="29" t="n"/>
      <c r="B158" s="22" t="n"/>
      <c r="C158" s="30" t="n"/>
      <c r="D158" s="30" t="n"/>
      <c r="E158" s="31" t="n"/>
      <c r="F158" s="28">
        <f>IF(OR($H158&lt;&gt;"erfasst",$C158="",$D158=""),"",ROUND(MOD($D158-$C158,1)*24-N($E158)/60,2))</f>
        <v/>
      </c>
      <c r="G158" s="22" t="n"/>
      <c r="H158" s="22" t="n"/>
      <c r="I158" s="29" t="n"/>
      <c r="J158" s="10">
        <f>IF(OR($H158&lt;&gt;"erfasst",$A158=""),"",IF(AND($I158&lt;&gt;"",N($I158)-N($A158)&gt;Vorgaben!$C$11),"Frist überschritten",IF(N($F158)&gt;Vorgaben!$C$7,"über Höchstarbeitszeit",IF(AND(N($F158)&gt;9,N($E158)&lt;Vorgaben!$C$10),"Pause zu kurz",IF(AND(N($F158)&gt;6,N($E158)&lt;Vorgaben!$C$9),"Pause zu kurz",IF(AND(N($K158)&gt;0,N($K158)&lt;IF(N($A158)&gt;=DATE(2027,1,1),Vorgaben!$C$6,Vorgaben!$C$5)),"unter Mindestlohn",""))))))</f>
        <v/>
      </c>
      <c r="K158" s="28">
        <f>IF($B158="","",IFERROR(IF(N(INDEX(Personen!$E$2:$E$41,MATCH($B158,Personen!$B$2:$B$41,0)))=0,"",INDEX(Personen!$E$2:$E$41,MATCH($B158,Personen!$B$2:$B$41,0))),""))</f>
        <v/>
      </c>
      <c r="L158" s="28">
        <f>IF(OR($H158&lt;&gt;"erfasst",$F158=""),"",ROUND(N($F158)*N($K158),2))</f>
        <v/>
      </c>
      <c r="M158" s="22" t="n"/>
    </row>
    <row r="159">
      <c r="A159" s="29" t="n"/>
      <c r="B159" s="22" t="n"/>
      <c r="C159" s="30" t="n"/>
      <c r="D159" s="30" t="n"/>
      <c r="E159" s="31" t="n"/>
      <c r="F159" s="28">
        <f>IF(OR($H159&lt;&gt;"erfasst",$C159="",$D159=""),"",ROUND(MOD($D159-$C159,1)*24-N($E159)/60,2))</f>
        <v/>
      </c>
      <c r="G159" s="22" t="n"/>
      <c r="H159" s="22" t="n"/>
      <c r="I159" s="29" t="n"/>
      <c r="J159" s="10">
        <f>IF(OR($H159&lt;&gt;"erfasst",$A159=""),"",IF(AND($I159&lt;&gt;"",N($I159)-N($A159)&gt;Vorgaben!$C$11),"Frist überschritten",IF(N($F159)&gt;Vorgaben!$C$7,"über Höchstarbeitszeit",IF(AND(N($F159)&gt;9,N($E159)&lt;Vorgaben!$C$10),"Pause zu kurz",IF(AND(N($F159)&gt;6,N($E159)&lt;Vorgaben!$C$9),"Pause zu kurz",IF(AND(N($K159)&gt;0,N($K159)&lt;IF(N($A159)&gt;=DATE(2027,1,1),Vorgaben!$C$6,Vorgaben!$C$5)),"unter Mindestlohn",""))))))</f>
        <v/>
      </c>
      <c r="K159" s="28">
        <f>IF($B159="","",IFERROR(IF(N(INDEX(Personen!$E$2:$E$41,MATCH($B159,Personen!$B$2:$B$41,0)))=0,"",INDEX(Personen!$E$2:$E$41,MATCH($B159,Personen!$B$2:$B$41,0))),""))</f>
        <v/>
      </c>
      <c r="L159" s="28">
        <f>IF(OR($H159&lt;&gt;"erfasst",$F159=""),"",ROUND(N($F159)*N($K159),2))</f>
        <v/>
      </c>
      <c r="M159" s="22" t="n"/>
    </row>
    <row r="160">
      <c r="A160" s="29" t="n"/>
      <c r="B160" s="22" t="n"/>
      <c r="C160" s="30" t="n"/>
      <c r="D160" s="30" t="n"/>
      <c r="E160" s="31" t="n"/>
      <c r="F160" s="28">
        <f>IF(OR($H160&lt;&gt;"erfasst",$C160="",$D160=""),"",ROUND(MOD($D160-$C160,1)*24-N($E160)/60,2))</f>
        <v/>
      </c>
      <c r="G160" s="22" t="n"/>
      <c r="H160" s="22" t="n"/>
      <c r="I160" s="29" t="n"/>
      <c r="J160" s="10">
        <f>IF(OR($H160&lt;&gt;"erfasst",$A160=""),"",IF(AND($I160&lt;&gt;"",N($I160)-N($A160)&gt;Vorgaben!$C$11),"Frist überschritten",IF(N($F160)&gt;Vorgaben!$C$7,"über Höchstarbeitszeit",IF(AND(N($F160)&gt;9,N($E160)&lt;Vorgaben!$C$10),"Pause zu kurz",IF(AND(N($F160)&gt;6,N($E160)&lt;Vorgaben!$C$9),"Pause zu kurz",IF(AND(N($K160)&gt;0,N($K160)&lt;IF(N($A160)&gt;=DATE(2027,1,1),Vorgaben!$C$6,Vorgaben!$C$5)),"unter Mindestlohn",""))))))</f>
        <v/>
      </c>
      <c r="K160" s="28">
        <f>IF($B160="","",IFERROR(IF(N(INDEX(Personen!$E$2:$E$41,MATCH($B160,Personen!$B$2:$B$41,0)))=0,"",INDEX(Personen!$E$2:$E$41,MATCH($B160,Personen!$B$2:$B$41,0))),""))</f>
        <v/>
      </c>
      <c r="L160" s="28">
        <f>IF(OR($H160&lt;&gt;"erfasst",$F160=""),"",ROUND(N($F160)*N($K160),2))</f>
        <v/>
      </c>
      <c r="M160" s="22" t="n"/>
    </row>
    <row r="161">
      <c r="A161" s="29" t="n"/>
      <c r="B161" s="22" t="n"/>
      <c r="C161" s="30" t="n"/>
      <c r="D161" s="30" t="n"/>
      <c r="E161" s="31" t="n"/>
      <c r="F161" s="28">
        <f>IF(OR($H161&lt;&gt;"erfasst",$C161="",$D161=""),"",ROUND(MOD($D161-$C161,1)*24-N($E161)/60,2))</f>
        <v/>
      </c>
      <c r="G161" s="22" t="n"/>
      <c r="H161" s="22" t="n"/>
      <c r="I161" s="29" t="n"/>
      <c r="J161" s="10">
        <f>IF(OR($H161&lt;&gt;"erfasst",$A161=""),"",IF(AND($I161&lt;&gt;"",N($I161)-N($A161)&gt;Vorgaben!$C$11),"Frist überschritten",IF(N($F161)&gt;Vorgaben!$C$7,"über Höchstarbeitszeit",IF(AND(N($F161)&gt;9,N($E161)&lt;Vorgaben!$C$10),"Pause zu kurz",IF(AND(N($F161)&gt;6,N($E161)&lt;Vorgaben!$C$9),"Pause zu kurz",IF(AND(N($K161)&gt;0,N($K161)&lt;IF(N($A161)&gt;=DATE(2027,1,1),Vorgaben!$C$6,Vorgaben!$C$5)),"unter Mindestlohn",""))))))</f>
        <v/>
      </c>
      <c r="K161" s="28">
        <f>IF($B161="","",IFERROR(IF(N(INDEX(Personen!$E$2:$E$41,MATCH($B161,Personen!$B$2:$B$41,0)))=0,"",INDEX(Personen!$E$2:$E$41,MATCH($B161,Personen!$B$2:$B$41,0))),""))</f>
        <v/>
      </c>
      <c r="L161" s="28">
        <f>IF(OR($H161&lt;&gt;"erfasst",$F161=""),"",ROUND(N($F161)*N($K161),2))</f>
        <v/>
      </c>
      <c r="M161" s="22" t="n"/>
    </row>
    <row r="162">
      <c r="A162" s="29" t="n"/>
      <c r="B162" s="22" t="n"/>
      <c r="C162" s="30" t="n"/>
      <c r="D162" s="30" t="n"/>
      <c r="E162" s="31" t="n"/>
      <c r="F162" s="28">
        <f>IF(OR($H162&lt;&gt;"erfasst",$C162="",$D162=""),"",ROUND(MOD($D162-$C162,1)*24-N($E162)/60,2))</f>
        <v/>
      </c>
      <c r="G162" s="22" t="n"/>
      <c r="H162" s="22" t="n"/>
      <c r="I162" s="29" t="n"/>
      <c r="J162" s="10">
        <f>IF(OR($H162&lt;&gt;"erfasst",$A162=""),"",IF(AND($I162&lt;&gt;"",N($I162)-N($A162)&gt;Vorgaben!$C$11),"Frist überschritten",IF(N($F162)&gt;Vorgaben!$C$7,"über Höchstarbeitszeit",IF(AND(N($F162)&gt;9,N($E162)&lt;Vorgaben!$C$10),"Pause zu kurz",IF(AND(N($F162)&gt;6,N($E162)&lt;Vorgaben!$C$9),"Pause zu kurz",IF(AND(N($K162)&gt;0,N($K162)&lt;IF(N($A162)&gt;=DATE(2027,1,1),Vorgaben!$C$6,Vorgaben!$C$5)),"unter Mindestlohn",""))))))</f>
        <v/>
      </c>
      <c r="K162" s="28">
        <f>IF($B162="","",IFERROR(IF(N(INDEX(Personen!$E$2:$E$41,MATCH($B162,Personen!$B$2:$B$41,0)))=0,"",INDEX(Personen!$E$2:$E$41,MATCH($B162,Personen!$B$2:$B$41,0))),""))</f>
        <v/>
      </c>
      <c r="L162" s="28">
        <f>IF(OR($H162&lt;&gt;"erfasst",$F162=""),"",ROUND(N($F162)*N($K162),2))</f>
        <v/>
      </c>
      <c r="M162" s="22" t="n"/>
    </row>
    <row r="163">
      <c r="A163" s="29" t="n"/>
      <c r="B163" s="22" t="n"/>
      <c r="C163" s="30" t="n"/>
      <c r="D163" s="30" t="n"/>
      <c r="E163" s="31" t="n"/>
      <c r="F163" s="28">
        <f>IF(OR($H163&lt;&gt;"erfasst",$C163="",$D163=""),"",ROUND(MOD($D163-$C163,1)*24-N($E163)/60,2))</f>
        <v/>
      </c>
      <c r="G163" s="22" t="n"/>
      <c r="H163" s="22" t="n"/>
      <c r="I163" s="29" t="n"/>
      <c r="J163" s="10">
        <f>IF(OR($H163&lt;&gt;"erfasst",$A163=""),"",IF(AND($I163&lt;&gt;"",N($I163)-N($A163)&gt;Vorgaben!$C$11),"Frist überschritten",IF(N($F163)&gt;Vorgaben!$C$7,"über Höchstarbeitszeit",IF(AND(N($F163)&gt;9,N($E163)&lt;Vorgaben!$C$10),"Pause zu kurz",IF(AND(N($F163)&gt;6,N($E163)&lt;Vorgaben!$C$9),"Pause zu kurz",IF(AND(N($K163)&gt;0,N($K163)&lt;IF(N($A163)&gt;=DATE(2027,1,1),Vorgaben!$C$6,Vorgaben!$C$5)),"unter Mindestlohn",""))))))</f>
        <v/>
      </c>
      <c r="K163" s="28">
        <f>IF($B163="","",IFERROR(IF(N(INDEX(Personen!$E$2:$E$41,MATCH($B163,Personen!$B$2:$B$41,0)))=0,"",INDEX(Personen!$E$2:$E$41,MATCH($B163,Personen!$B$2:$B$41,0))),""))</f>
        <v/>
      </c>
      <c r="L163" s="28">
        <f>IF(OR($H163&lt;&gt;"erfasst",$F163=""),"",ROUND(N($F163)*N($K163),2))</f>
        <v/>
      </c>
      <c r="M163" s="22" t="n"/>
    </row>
    <row r="164">
      <c r="A164" s="29" t="n"/>
      <c r="B164" s="22" t="n"/>
      <c r="C164" s="30" t="n"/>
      <c r="D164" s="30" t="n"/>
      <c r="E164" s="31" t="n"/>
      <c r="F164" s="28">
        <f>IF(OR($H164&lt;&gt;"erfasst",$C164="",$D164=""),"",ROUND(MOD($D164-$C164,1)*24-N($E164)/60,2))</f>
        <v/>
      </c>
      <c r="G164" s="22" t="n"/>
      <c r="H164" s="22" t="n"/>
      <c r="I164" s="29" t="n"/>
      <c r="J164" s="10">
        <f>IF(OR($H164&lt;&gt;"erfasst",$A164=""),"",IF(AND($I164&lt;&gt;"",N($I164)-N($A164)&gt;Vorgaben!$C$11),"Frist überschritten",IF(N($F164)&gt;Vorgaben!$C$7,"über Höchstarbeitszeit",IF(AND(N($F164)&gt;9,N($E164)&lt;Vorgaben!$C$10),"Pause zu kurz",IF(AND(N($F164)&gt;6,N($E164)&lt;Vorgaben!$C$9),"Pause zu kurz",IF(AND(N($K164)&gt;0,N($K164)&lt;IF(N($A164)&gt;=DATE(2027,1,1),Vorgaben!$C$6,Vorgaben!$C$5)),"unter Mindestlohn",""))))))</f>
        <v/>
      </c>
      <c r="K164" s="28">
        <f>IF($B164="","",IFERROR(IF(N(INDEX(Personen!$E$2:$E$41,MATCH($B164,Personen!$B$2:$B$41,0)))=0,"",INDEX(Personen!$E$2:$E$41,MATCH($B164,Personen!$B$2:$B$41,0))),""))</f>
        <v/>
      </c>
      <c r="L164" s="28">
        <f>IF(OR($H164&lt;&gt;"erfasst",$F164=""),"",ROUND(N($F164)*N($K164),2))</f>
        <v/>
      </c>
      <c r="M164" s="22" t="n"/>
    </row>
    <row r="165">
      <c r="A165" s="29" t="n"/>
      <c r="B165" s="22" t="n"/>
      <c r="C165" s="30" t="n"/>
      <c r="D165" s="30" t="n"/>
      <c r="E165" s="31" t="n"/>
      <c r="F165" s="28">
        <f>IF(OR($H165&lt;&gt;"erfasst",$C165="",$D165=""),"",ROUND(MOD($D165-$C165,1)*24-N($E165)/60,2))</f>
        <v/>
      </c>
      <c r="G165" s="22" t="n"/>
      <c r="H165" s="22" t="n"/>
      <c r="I165" s="29" t="n"/>
      <c r="J165" s="10">
        <f>IF(OR($H165&lt;&gt;"erfasst",$A165=""),"",IF(AND($I165&lt;&gt;"",N($I165)-N($A165)&gt;Vorgaben!$C$11),"Frist überschritten",IF(N($F165)&gt;Vorgaben!$C$7,"über Höchstarbeitszeit",IF(AND(N($F165)&gt;9,N($E165)&lt;Vorgaben!$C$10),"Pause zu kurz",IF(AND(N($F165)&gt;6,N($E165)&lt;Vorgaben!$C$9),"Pause zu kurz",IF(AND(N($K165)&gt;0,N($K165)&lt;IF(N($A165)&gt;=DATE(2027,1,1),Vorgaben!$C$6,Vorgaben!$C$5)),"unter Mindestlohn",""))))))</f>
        <v/>
      </c>
      <c r="K165" s="28">
        <f>IF($B165="","",IFERROR(IF(N(INDEX(Personen!$E$2:$E$41,MATCH($B165,Personen!$B$2:$B$41,0)))=0,"",INDEX(Personen!$E$2:$E$41,MATCH($B165,Personen!$B$2:$B$41,0))),""))</f>
        <v/>
      </c>
      <c r="L165" s="28">
        <f>IF(OR($H165&lt;&gt;"erfasst",$F165=""),"",ROUND(N($F165)*N($K165),2))</f>
        <v/>
      </c>
      <c r="M165" s="22" t="n"/>
    </row>
    <row r="166">
      <c r="A166" s="29" t="n"/>
      <c r="B166" s="22" t="n"/>
      <c r="C166" s="30" t="n"/>
      <c r="D166" s="30" t="n"/>
      <c r="E166" s="31" t="n"/>
      <c r="F166" s="28">
        <f>IF(OR($H166&lt;&gt;"erfasst",$C166="",$D166=""),"",ROUND(MOD($D166-$C166,1)*24-N($E166)/60,2))</f>
        <v/>
      </c>
      <c r="G166" s="22" t="n"/>
      <c r="H166" s="22" t="n"/>
      <c r="I166" s="29" t="n"/>
      <c r="J166" s="10">
        <f>IF(OR($H166&lt;&gt;"erfasst",$A166=""),"",IF(AND($I166&lt;&gt;"",N($I166)-N($A166)&gt;Vorgaben!$C$11),"Frist überschritten",IF(N($F166)&gt;Vorgaben!$C$7,"über Höchstarbeitszeit",IF(AND(N($F166)&gt;9,N($E166)&lt;Vorgaben!$C$10),"Pause zu kurz",IF(AND(N($F166)&gt;6,N($E166)&lt;Vorgaben!$C$9),"Pause zu kurz",IF(AND(N($K166)&gt;0,N($K166)&lt;IF(N($A166)&gt;=DATE(2027,1,1),Vorgaben!$C$6,Vorgaben!$C$5)),"unter Mindestlohn",""))))))</f>
        <v/>
      </c>
      <c r="K166" s="28">
        <f>IF($B166="","",IFERROR(IF(N(INDEX(Personen!$E$2:$E$41,MATCH($B166,Personen!$B$2:$B$41,0)))=0,"",INDEX(Personen!$E$2:$E$41,MATCH($B166,Personen!$B$2:$B$41,0))),""))</f>
        <v/>
      </c>
      <c r="L166" s="28">
        <f>IF(OR($H166&lt;&gt;"erfasst",$F166=""),"",ROUND(N($F166)*N($K166),2))</f>
        <v/>
      </c>
      <c r="M166" s="22" t="n"/>
    </row>
    <row r="167">
      <c r="A167" s="29" t="n"/>
      <c r="B167" s="22" t="n"/>
      <c r="C167" s="30" t="n"/>
      <c r="D167" s="30" t="n"/>
      <c r="E167" s="31" t="n"/>
      <c r="F167" s="28">
        <f>IF(OR($H167&lt;&gt;"erfasst",$C167="",$D167=""),"",ROUND(MOD($D167-$C167,1)*24-N($E167)/60,2))</f>
        <v/>
      </c>
      <c r="G167" s="22" t="n"/>
      <c r="H167" s="22" t="n"/>
      <c r="I167" s="29" t="n"/>
      <c r="J167" s="10">
        <f>IF(OR($H167&lt;&gt;"erfasst",$A167=""),"",IF(AND($I167&lt;&gt;"",N($I167)-N($A167)&gt;Vorgaben!$C$11),"Frist überschritten",IF(N($F167)&gt;Vorgaben!$C$7,"über Höchstarbeitszeit",IF(AND(N($F167)&gt;9,N($E167)&lt;Vorgaben!$C$10),"Pause zu kurz",IF(AND(N($F167)&gt;6,N($E167)&lt;Vorgaben!$C$9),"Pause zu kurz",IF(AND(N($K167)&gt;0,N($K167)&lt;IF(N($A167)&gt;=DATE(2027,1,1),Vorgaben!$C$6,Vorgaben!$C$5)),"unter Mindestlohn",""))))))</f>
        <v/>
      </c>
      <c r="K167" s="28">
        <f>IF($B167="","",IFERROR(IF(N(INDEX(Personen!$E$2:$E$41,MATCH($B167,Personen!$B$2:$B$41,0)))=0,"",INDEX(Personen!$E$2:$E$41,MATCH($B167,Personen!$B$2:$B$41,0))),""))</f>
        <v/>
      </c>
      <c r="L167" s="28">
        <f>IF(OR($H167&lt;&gt;"erfasst",$F167=""),"",ROUND(N($F167)*N($K167),2))</f>
        <v/>
      </c>
      <c r="M167" s="22" t="n"/>
    </row>
    <row r="168">
      <c r="A168" s="29" t="n"/>
      <c r="B168" s="22" t="n"/>
      <c r="C168" s="30" t="n"/>
      <c r="D168" s="30" t="n"/>
      <c r="E168" s="31" t="n"/>
      <c r="F168" s="28">
        <f>IF(OR($H168&lt;&gt;"erfasst",$C168="",$D168=""),"",ROUND(MOD($D168-$C168,1)*24-N($E168)/60,2))</f>
        <v/>
      </c>
      <c r="G168" s="22" t="n"/>
      <c r="H168" s="22" t="n"/>
      <c r="I168" s="29" t="n"/>
      <c r="J168" s="10">
        <f>IF(OR($H168&lt;&gt;"erfasst",$A168=""),"",IF(AND($I168&lt;&gt;"",N($I168)-N($A168)&gt;Vorgaben!$C$11),"Frist überschritten",IF(N($F168)&gt;Vorgaben!$C$7,"über Höchstarbeitszeit",IF(AND(N($F168)&gt;9,N($E168)&lt;Vorgaben!$C$10),"Pause zu kurz",IF(AND(N($F168)&gt;6,N($E168)&lt;Vorgaben!$C$9),"Pause zu kurz",IF(AND(N($K168)&gt;0,N($K168)&lt;IF(N($A168)&gt;=DATE(2027,1,1),Vorgaben!$C$6,Vorgaben!$C$5)),"unter Mindestlohn",""))))))</f>
        <v/>
      </c>
      <c r="K168" s="28">
        <f>IF($B168="","",IFERROR(IF(N(INDEX(Personen!$E$2:$E$41,MATCH($B168,Personen!$B$2:$B$41,0)))=0,"",INDEX(Personen!$E$2:$E$41,MATCH($B168,Personen!$B$2:$B$41,0))),""))</f>
        <v/>
      </c>
      <c r="L168" s="28">
        <f>IF(OR($H168&lt;&gt;"erfasst",$F168=""),"",ROUND(N($F168)*N($K168),2))</f>
        <v/>
      </c>
      <c r="M168" s="22" t="n"/>
    </row>
    <row r="169">
      <c r="A169" s="29" t="n"/>
      <c r="B169" s="22" t="n"/>
      <c r="C169" s="30" t="n"/>
      <c r="D169" s="30" t="n"/>
      <c r="E169" s="31" t="n"/>
      <c r="F169" s="28">
        <f>IF(OR($H169&lt;&gt;"erfasst",$C169="",$D169=""),"",ROUND(MOD($D169-$C169,1)*24-N($E169)/60,2))</f>
        <v/>
      </c>
      <c r="G169" s="22" t="n"/>
      <c r="H169" s="22" t="n"/>
      <c r="I169" s="29" t="n"/>
      <c r="J169" s="10">
        <f>IF(OR($H169&lt;&gt;"erfasst",$A169=""),"",IF(AND($I169&lt;&gt;"",N($I169)-N($A169)&gt;Vorgaben!$C$11),"Frist überschritten",IF(N($F169)&gt;Vorgaben!$C$7,"über Höchstarbeitszeit",IF(AND(N($F169)&gt;9,N($E169)&lt;Vorgaben!$C$10),"Pause zu kurz",IF(AND(N($F169)&gt;6,N($E169)&lt;Vorgaben!$C$9),"Pause zu kurz",IF(AND(N($K169)&gt;0,N($K169)&lt;IF(N($A169)&gt;=DATE(2027,1,1),Vorgaben!$C$6,Vorgaben!$C$5)),"unter Mindestlohn",""))))))</f>
        <v/>
      </c>
      <c r="K169" s="28">
        <f>IF($B169="","",IFERROR(IF(N(INDEX(Personen!$E$2:$E$41,MATCH($B169,Personen!$B$2:$B$41,0)))=0,"",INDEX(Personen!$E$2:$E$41,MATCH($B169,Personen!$B$2:$B$41,0))),""))</f>
        <v/>
      </c>
      <c r="L169" s="28">
        <f>IF(OR($H169&lt;&gt;"erfasst",$F169=""),"",ROUND(N($F169)*N($K169),2))</f>
        <v/>
      </c>
      <c r="M169" s="22" t="n"/>
    </row>
    <row r="170">
      <c r="A170" s="29" t="n"/>
      <c r="B170" s="22" t="n"/>
      <c r="C170" s="30" t="n"/>
      <c r="D170" s="30" t="n"/>
      <c r="E170" s="31" t="n"/>
      <c r="F170" s="28">
        <f>IF(OR($H170&lt;&gt;"erfasst",$C170="",$D170=""),"",ROUND(MOD($D170-$C170,1)*24-N($E170)/60,2))</f>
        <v/>
      </c>
      <c r="G170" s="22" t="n"/>
      <c r="H170" s="22" t="n"/>
      <c r="I170" s="29" t="n"/>
      <c r="J170" s="10">
        <f>IF(OR($H170&lt;&gt;"erfasst",$A170=""),"",IF(AND($I170&lt;&gt;"",N($I170)-N($A170)&gt;Vorgaben!$C$11),"Frist überschritten",IF(N($F170)&gt;Vorgaben!$C$7,"über Höchstarbeitszeit",IF(AND(N($F170)&gt;9,N($E170)&lt;Vorgaben!$C$10),"Pause zu kurz",IF(AND(N($F170)&gt;6,N($E170)&lt;Vorgaben!$C$9),"Pause zu kurz",IF(AND(N($K170)&gt;0,N($K170)&lt;IF(N($A170)&gt;=DATE(2027,1,1),Vorgaben!$C$6,Vorgaben!$C$5)),"unter Mindestlohn",""))))))</f>
        <v/>
      </c>
      <c r="K170" s="28">
        <f>IF($B170="","",IFERROR(IF(N(INDEX(Personen!$E$2:$E$41,MATCH($B170,Personen!$B$2:$B$41,0)))=0,"",INDEX(Personen!$E$2:$E$41,MATCH($B170,Personen!$B$2:$B$41,0))),""))</f>
        <v/>
      </c>
      <c r="L170" s="28">
        <f>IF(OR($H170&lt;&gt;"erfasst",$F170=""),"",ROUND(N($F170)*N($K170),2))</f>
        <v/>
      </c>
      <c r="M170" s="22" t="n"/>
    </row>
    <row r="171">
      <c r="A171" s="29" t="n"/>
      <c r="B171" s="22" t="n"/>
      <c r="C171" s="30" t="n"/>
      <c r="D171" s="30" t="n"/>
      <c r="E171" s="31" t="n"/>
      <c r="F171" s="28">
        <f>IF(OR($H171&lt;&gt;"erfasst",$C171="",$D171=""),"",ROUND(MOD($D171-$C171,1)*24-N($E171)/60,2))</f>
        <v/>
      </c>
      <c r="G171" s="22" t="n"/>
      <c r="H171" s="22" t="n"/>
      <c r="I171" s="29" t="n"/>
      <c r="J171" s="10">
        <f>IF(OR($H171&lt;&gt;"erfasst",$A171=""),"",IF(AND($I171&lt;&gt;"",N($I171)-N($A171)&gt;Vorgaben!$C$11),"Frist überschritten",IF(N($F171)&gt;Vorgaben!$C$7,"über Höchstarbeitszeit",IF(AND(N($F171)&gt;9,N($E171)&lt;Vorgaben!$C$10),"Pause zu kurz",IF(AND(N($F171)&gt;6,N($E171)&lt;Vorgaben!$C$9),"Pause zu kurz",IF(AND(N($K171)&gt;0,N($K171)&lt;IF(N($A171)&gt;=DATE(2027,1,1),Vorgaben!$C$6,Vorgaben!$C$5)),"unter Mindestlohn",""))))))</f>
        <v/>
      </c>
      <c r="K171" s="28">
        <f>IF($B171="","",IFERROR(IF(N(INDEX(Personen!$E$2:$E$41,MATCH($B171,Personen!$B$2:$B$41,0)))=0,"",INDEX(Personen!$E$2:$E$41,MATCH($B171,Personen!$B$2:$B$41,0))),""))</f>
        <v/>
      </c>
      <c r="L171" s="28">
        <f>IF(OR($H171&lt;&gt;"erfasst",$F171=""),"",ROUND(N($F171)*N($K171),2))</f>
        <v/>
      </c>
      <c r="M171" s="22" t="n"/>
    </row>
    <row r="172">
      <c r="A172" s="29" t="n"/>
      <c r="B172" s="22" t="n"/>
      <c r="C172" s="30" t="n"/>
      <c r="D172" s="30" t="n"/>
      <c r="E172" s="31" t="n"/>
      <c r="F172" s="28">
        <f>IF(OR($H172&lt;&gt;"erfasst",$C172="",$D172=""),"",ROUND(MOD($D172-$C172,1)*24-N($E172)/60,2))</f>
        <v/>
      </c>
      <c r="G172" s="22" t="n"/>
      <c r="H172" s="22" t="n"/>
      <c r="I172" s="29" t="n"/>
      <c r="J172" s="10">
        <f>IF(OR($H172&lt;&gt;"erfasst",$A172=""),"",IF(AND($I172&lt;&gt;"",N($I172)-N($A172)&gt;Vorgaben!$C$11),"Frist überschritten",IF(N($F172)&gt;Vorgaben!$C$7,"über Höchstarbeitszeit",IF(AND(N($F172)&gt;9,N($E172)&lt;Vorgaben!$C$10),"Pause zu kurz",IF(AND(N($F172)&gt;6,N($E172)&lt;Vorgaben!$C$9),"Pause zu kurz",IF(AND(N($K172)&gt;0,N($K172)&lt;IF(N($A172)&gt;=DATE(2027,1,1),Vorgaben!$C$6,Vorgaben!$C$5)),"unter Mindestlohn",""))))))</f>
        <v/>
      </c>
      <c r="K172" s="28">
        <f>IF($B172="","",IFERROR(IF(N(INDEX(Personen!$E$2:$E$41,MATCH($B172,Personen!$B$2:$B$41,0)))=0,"",INDEX(Personen!$E$2:$E$41,MATCH($B172,Personen!$B$2:$B$41,0))),""))</f>
        <v/>
      </c>
      <c r="L172" s="28">
        <f>IF(OR($H172&lt;&gt;"erfasst",$F172=""),"",ROUND(N($F172)*N($K172),2))</f>
        <v/>
      </c>
      <c r="M172" s="22" t="n"/>
    </row>
    <row r="173">
      <c r="A173" s="29" t="n"/>
      <c r="B173" s="22" t="n"/>
      <c r="C173" s="30" t="n"/>
      <c r="D173" s="30" t="n"/>
      <c r="E173" s="31" t="n"/>
      <c r="F173" s="28">
        <f>IF(OR($H173&lt;&gt;"erfasst",$C173="",$D173=""),"",ROUND(MOD($D173-$C173,1)*24-N($E173)/60,2))</f>
        <v/>
      </c>
      <c r="G173" s="22" t="n"/>
      <c r="H173" s="22" t="n"/>
      <c r="I173" s="29" t="n"/>
      <c r="J173" s="10">
        <f>IF(OR($H173&lt;&gt;"erfasst",$A173=""),"",IF(AND($I173&lt;&gt;"",N($I173)-N($A173)&gt;Vorgaben!$C$11),"Frist überschritten",IF(N($F173)&gt;Vorgaben!$C$7,"über Höchstarbeitszeit",IF(AND(N($F173)&gt;9,N($E173)&lt;Vorgaben!$C$10),"Pause zu kurz",IF(AND(N($F173)&gt;6,N($E173)&lt;Vorgaben!$C$9),"Pause zu kurz",IF(AND(N($K173)&gt;0,N($K173)&lt;IF(N($A173)&gt;=DATE(2027,1,1),Vorgaben!$C$6,Vorgaben!$C$5)),"unter Mindestlohn",""))))))</f>
        <v/>
      </c>
      <c r="K173" s="28">
        <f>IF($B173="","",IFERROR(IF(N(INDEX(Personen!$E$2:$E$41,MATCH($B173,Personen!$B$2:$B$41,0)))=0,"",INDEX(Personen!$E$2:$E$41,MATCH($B173,Personen!$B$2:$B$41,0))),""))</f>
        <v/>
      </c>
      <c r="L173" s="28">
        <f>IF(OR($H173&lt;&gt;"erfasst",$F173=""),"",ROUND(N($F173)*N($K173),2))</f>
        <v/>
      </c>
      <c r="M173" s="22" t="n"/>
    </row>
    <row r="174">
      <c r="A174" s="29" t="n"/>
      <c r="B174" s="22" t="n"/>
      <c r="C174" s="30" t="n"/>
      <c r="D174" s="30" t="n"/>
      <c r="E174" s="31" t="n"/>
      <c r="F174" s="28">
        <f>IF(OR($H174&lt;&gt;"erfasst",$C174="",$D174=""),"",ROUND(MOD($D174-$C174,1)*24-N($E174)/60,2))</f>
        <v/>
      </c>
      <c r="G174" s="22" t="n"/>
      <c r="H174" s="22" t="n"/>
      <c r="I174" s="29" t="n"/>
      <c r="J174" s="10">
        <f>IF(OR($H174&lt;&gt;"erfasst",$A174=""),"",IF(AND($I174&lt;&gt;"",N($I174)-N($A174)&gt;Vorgaben!$C$11),"Frist überschritten",IF(N($F174)&gt;Vorgaben!$C$7,"über Höchstarbeitszeit",IF(AND(N($F174)&gt;9,N($E174)&lt;Vorgaben!$C$10),"Pause zu kurz",IF(AND(N($F174)&gt;6,N($E174)&lt;Vorgaben!$C$9),"Pause zu kurz",IF(AND(N($K174)&gt;0,N($K174)&lt;IF(N($A174)&gt;=DATE(2027,1,1),Vorgaben!$C$6,Vorgaben!$C$5)),"unter Mindestlohn",""))))))</f>
        <v/>
      </c>
      <c r="K174" s="28">
        <f>IF($B174="","",IFERROR(IF(N(INDEX(Personen!$E$2:$E$41,MATCH($B174,Personen!$B$2:$B$41,0)))=0,"",INDEX(Personen!$E$2:$E$41,MATCH($B174,Personen!$B$2:$B$41,0))),""))</f>
        <v/>
      </c>
      <c r="L174" s="28">
        <f>IF(OR($H174&lt;&gt;"erfasst",$F174=""),"",ROUND(N($F174)*N($K174),2))</f>
        <v/>
      </c>
      <c r="M174" s="22" t="n"/>
    </row>
    <row r="175">
      <c r="A175" s="29" t="n"/>
      <c r="B175" s="22" t="n"/>
      <c r="C175" s="30" t="n"/>
      <c r="D175" s="30" t="n"/>
      <c r="E175" s="31" t="n"/>
      <c r="F175" s="28">
        <f>IF(OR($H175&lt;&gt;"erfasst",$C175="",$D175=""),"",ROUND(MOD($D175-$C175,1)*24-N($E175)/60,2))</f>
        <v/>
      </c>
      <c r="G175" s="22" t="n"/>
      <c r="H175" s="22" t="n"/>
      <c r="I175" s="29" t="n"/>
      <c r="J175" s="10">
        <f>IF(OR($H175&lt;&gt;"erfasst",$A175=""),"",IF(AND($I175&lt;&gt;"",N($I175)-N($A175)&gt;Vorgaben!$C$11),"Frist überschritten",IF(N($F175)&gt;Vorgaben!$C$7,"über Höchstarbeitszeit",IF(AND(N($F175)&gt;9,N($E175)&lt;Vorgaben!$C$10),"Pause zu kurz",IF(AND(N($F175)&gt;6,N($E175)&lt;Vorgaben!$C$9),"Pause zu kurz",IF(AND(N($K175)&gt;0,N($K175)&lt;IF(N($A175)&gt;=DATE(2027,1,1),Vorgaben!$C$6,Vorgaben!$C$5)),"unter Mindestlohn",""))))))</f>
        <v/>
      </c>
      <c r="K175" s="28">
        <f>IF($B175="","",IFERROR(IF(N(INDEX(Personen!$E$2:$E$41,MATCH($B175,Personen!$B$2:$B$41,0)))=0,"",INDEX(Personen!$E$2:$E$41,MATCH($B175,Personen!$B$2:$B$41,0))),""))</f>
        <v/>
      </c>
      <c r="L175" s="28">
        <f>IF(OR($H175&lt;&gt;"erfasst",$F175=""),"",ROUND(N($F175)*N($K175),2))</f>
        <v/>
      </c>
      <c r="M175" s="22" t="n"/>
    </row>
    <row r="176">
      <c r="A176" s="29" t="n"/>
      <c r="B176" s="22" t="n"/>
      <c r="C176" s="30" t="n"/>
      <c r="D176" s="30" t="n"/>
      <c r="E176" s="31" t="n"/>
      <c r="F176" s="28">
        <f>IF(OR($H176&lt;&gt;"erfasst",$C176="",$D176=""),"",ROUND(MOD($D176-$C176,1)*24-N($E176)/60,2))</f>
        <v/>
      </c>
      <c r="G176" s="22" t="n"/>
      <c r="H176" s="22" t="n"/>
      <c r="I176" s="29" t="n"/>
      <c r="J176" s="10">
        <f>IF(OR($H176&lt;&gt;"erfasst",$A176=""),"",IF(AND($I176&lt;&gt;"",N($I176)-N($A176)&gt;Vorgaben!$C$11),"Frist überschritten",IF(N($F176)&gt;Vorgaben!$C$7,"über Höchstarbeitszeit",IF(AND(N($F176)&gt;9,N($E176)&lt;Vorgaben!$C$10),"Pause zu kurz",IF(AND(N($F176)&gt;6,N($E176)&lt;Vorgaben!$C$9),"Pause zu kurz",IF(AND(N($K176)&gt;0,N($K176)&lt;IF(N($A176)&gt;=DATE(2027,1,1),Vorgaben!$C$6,Vorgaben!$C$5)),"unter Mindestlohn",""))))))</f>
        <v/>
      </c>
      <c r="K176" s="28">
        <f>IF($B176="","",IFERROR(IF(N(INDEX(Personen!$E$2:$E$41,MATCH($B176,Personen!$B$2:$B$41,0)))=0,"",INDEX(Personen!$E$2:$E$41,MATCH($B176,Personen!$B$2:$B$41,0))),""))</f>
        <v/>
      </c>
      <c r="L176" s="28">
        <f>IF(OR($H176&lt;&gt;"erfasst",$F176=""),"",ROUND(N($F176)*N($K176),2))</f>
        <v/>
      </c>
      <c r="M176" s="22" t="n"/>
    </row>
    <row r="177">
      <c r="A177" s="29" t="n"/>
      <c r="B177" s="22" t="n"/>
      <c r="C177" s="30" t="n"/>
      <c r="D177" s="30" t="n"/>
      <c r="E177" s="31" t="n"/>
      <c r="F177" s="28">
        <f>IF(OR($H177&lt;&gt;"erfasst",$C177="",$D177=""),"",ROUND(MOD($D177-$C177,1)*24-N($E177)/60,2))</f>
        <v/>
      </c>
      <c r="G177" s="22" t="n"/>
      <c r="H177" s="22" t="n"/>
      <c r="I177" s="29" t="n"/>
      <c r="J177" s="10">
        <f>IF(OR($H177&lt;&gt;"erfasst",$A177=""),"",IF(AND($I177&lt;&gt;"",N($I177)-N($A177)&gt;Vorgaben!$C$11),"Frist überschritten",IF(N($F177)&gt;Vorgaben!$C$7,"über Höchstarbeitszeit",IF(AND(N($F177)&gt;9,N($E177)&lt;Vorgaben!$C$10),"Pause zu kurz",IF(AND(N($F177)&gt;6,N($E177)&lt;Vorgaben!$C$9),"Pause zu kurz",IF(AND(N($K177)&gt;0,N($K177)&lt;IF(N($A177)&gt;=DATE(2027,1,1),Vorgaben!$C$6,Vorgaben!$C$5)),"unter Mindestlohn",""))))))</f>
        <v/>
      </c>
      <c r="K177" s="28">
        <f>IF($B177="","",IFERROR(IF(N(INDEX(Personen!$E$2:$E$41,MATCH($B177,Personen!$B$2:$B$41,0)))=0,"",INDEX(Personen!$E$2:$E$41,MATCH($B177,Personen!$B$2:$B$41,0))),""))</f>
        <v/>
      </c>
      <c r="L177" s="28">
        <f>IF(OR($H177&lt;&gt;"erfasst",$F177=""),"",ROUND(N($F177)*N($K177),2))</f>
        <v/>
      </c>
      <c r="M177" s="22" t="n"/>
    </row>
    <row r="178">
      <c r="A178" s="29" t="n"/>
      <c r="B178" s="22" t="n"/>
      <c r="C178" s="30" t="n"/>
      <c r="D178" s="30" t="n"/>
      <c r="E178" s="31" t="n"/>
      <c r="F178" s="28">
        <f>IF(OR($H178&lt;&gt;"erfasst",$C178="",$D178=""),"",ROUND(MOD($D178-$C178,1)*24-N($E178)/60,2))</f>
        <v/>
      </c>
      <c r="G178" s="22" t="n"/>
      <c r="H178" s="22" t="n"/>
      <c r="I178" s="29" t="n"/>
      <c r="J178" s="10">
        <f>IF(OR($H178&lt;&gt;"erfasst",$A178=""),"",IF(AND($I178&lt;&gt;"",N($I178)-N($A178)&gt;Vorgaben!$C$11),"Frist überschritten",IF(N($F178)&gt;Vorgaben!$C$7,"über Höchstarbeitszeit",IF(AND(N($F178)&gt;9,N($E178)&lt;Vorgaben!$C$10),"Pause zu kurz",IF(AND(N($F178)&gt;6,N($E178)&lt;Vorgaben!$C$9),"Pause zu kurz",IF(AND(N($K178)&gt;0,N($K178)&lt;IF(N($A178)&gt;=DATE(2027,1,1),Vorgaben!$C$6,Vorgaben!$C$5)),"unter Mindestlohn",""))))))</f>
        <v/>
      </c>
      <c r="K178" s="28">
        <f>IF($B178="","",IFERROR(IF(N(INDEX(Personen!$E$2:$E$41,MATCH($B178,Personen!$B$2:$B$41,0)))=0,"",INDEX(Personen!$E$2:$E$41,MATCH($B178,Personen!$B$2:$B$41,0))),""))</f>
        <v/>
      </c>
      <c r="L178" s="28">
        <f>IF(OR($H178&lt;&gt;"erfasst",$F178=""),"",ROUND(N($F178)*N($K178),2))</f>
        <v/>
      </c>
      <c r="M178" s="22" t="n"/>
    </row>
    <row r="179">
      <c r="A179" s="29" t="n"/>
      <c r="B179" s="22" t="n"/>
      <c r="C179" s="30" t="n"/>
      <c r="D179" s="30" t="n"/>
      <c r="E179" s="31" t="n"/>
      <c r="F179" s="28">
        <f>IF(OR($H179&lt;&gt;"erfasst",$C179="",$D179=""),"",ROUND(MOD($D179-$C179,1)*24-N($E179)/60,2))</f>
        <v/>
      </c>
      <c r="G179" s="22" t="n"/>
      <c r="H179" s="22" t="n"/>
      <c r="I179" s="29" t="n"/>
      <c r="J179" s="10">
        <f>IF(OR($H179&lt;&gt;"erfasst",$A179=""),"",IF(AND($I179&lt;&gt;"",N($I179)-N($A179)&gt;Vorgaben!$C$11),"Frist überschritten",IF(N($F179)&gt;Vorgaben!$C$7,"über Höchstarbeitszeit",IF(AND(N($F179)&gt;9,N($E179)&lt;Vorgaben!$C$10),"Pause zu kurz",IF(AND(N($F179)&gt;6,N($E179)&lt;Vorgaben!$C$9),"Pause zu kurz",IF(AND(N($K179)&gt;0,N($K179)&lt;IF(N($A179)&gt;=DATE(2027,1,1),Vorgaben!$C$6,Vorgaben!$C$5)),"unter Mindestlohn",""))))))</f>
        <v/>
      </c>
      <c r="K179" s="28">
        <f>IF($B179="","",IFERROR(IF(N(INDEX(Personen!$E$2:$E$41,MATCH($B179,Personen!$B$2:$B$41,0)))=0,"",INDEX(Personen!$E$2:$E$41,MATCH($B179,Personen!$B$2:$B$41,0))),""))</f>
        <v/>
      </c>
      <c r="L179" s="28">
        <f>IF(OR($H179&lt;&gt;"erfasst",$F179=""),"",ROUND(N($F179)*N($K179),2))</f>
        <v/>
      </c>
      <c r="M179" s="22" t="n"/>
    </row>
    <row r="180">
      <c r="A180" s="29" t="n"/>
      <c r="B180" s="22" t="n"/>
      <c r="C180" s="30" t="n"/>
      <c r="D180" s="30" t="n"/>
      <c r="E180" s="31" t="n"/>
      <c r="F180" s="28">
        <f>IF(OR($H180&lt;&gt;"erfasst",$C180="",$D180=""),"",ROUND(MOD($D180-$C180,1)*24-N($E180)/60,2))</f>
        <v/>
      </c>
      <c r="G180" s="22" t="n"/>
      <c r="H180" s="22" t="n"/>
      <c r="I180" s="29" t="n"/>
      <c r="J180" s="10">
        <f>IF(OR($H180&lt;&gt;"erfasst",$A180=""),"",IF(AND($I180&lt;&gt;"",N($I180)-N($A180)&gt;Vorgaben!$C$11),"Frist überschritten",IF(N($F180)&gt;Vorgaben!$C$7,"über Höchstarbeitszeit",IF(AND(N($F180)&gt;9,N($E180)&lt;Vorgaben!$C$10),"Pause zu kurz",IF(AND(N($F180)&gt;6,N($E180)&lt;Vorgaben!$C$9),"Pause zu kurz",IF(AND(N($K180)&gt;0,N($K180)&lt;IF(N($A180)&gt;=DATE(2027,1,1),Vorgaben!$C$6,Vorgaben!$C$5)),"unter Mindestlohn",""))))))</f>
        <v/>
      </c>
      <c r="K180" s="28">
        <f>IF($B180="","",IFERROR(IF(N(INDEX(Personen!$E$2:$E$41,MATCH($B180,Personen!$B$2:$B$41,0)))=0,"",INDEX(Personen!$E$2:$E$41,MATCH($B180,Personen!$B$2:$B$41,0))),""))</f>
        <v/>
      </c>
      <c r="L180" s="28">
        <f>IF(OR($H180&lt;&gt;"erfasst",$F180=""),"",ROUND(N($F180)*N($K180),2))</f>
        <v/>
      </c>
      <c r="M180" s="22" t="n"/>
    </row>
    <row r="181">
      <c r="A181" s="29" t="n"/>
      <c r="B181" s="22" t="n"/>
      <c r="C181" s="30" t="n"/>
      <c r="D181" s="30" t="n"/>
      <c r="E181" s="31" t="n"/>
      <c r="F181" s="28">
        <f>IF(OR($H181&lt;&gt;"erfasst",$C181="",$D181=""),"",ROUND(MOD($D181-$C181,1)*24-N($E181)/60,2))</f>
        <v/>
      </c>
      <c r="G181" s="22" t="n"/>
      <c r="H181" s="22" t="n"/>
      <c r="I181" s="29" t="n"/>
      <c r="J181" s="10">
        <f>IF(OR($H181&lt;&gt;"erfasst",$A181=""),"",IF(AND($I181&lt;&gt;"",N($I181)-N($A181)&gt;Vorgaben!$C$11),"Frist überschritten",IF(N($F181)&gt;Vorgaben!$C$7,"über Höchstarbeitszeit",IF(AND(N($F181)&gt;9,N($E181)&lt;Vorgaben!$C$10),"Pause zu kurz",IF(AND(N($F181)&gt;6,N($E181)&lt;Vorgaben!$C$9),"Pause zu kurz",IF(AND(N($K181)&gt;0,N($K181)&lt;IF(N($A181)&gt;=DATE(2027,1,1),Vorgaben!$C$6,Vorgaben!$C$5)),"unter Mindestlohn",""))))))</f>
        <v/>
      </c>
      <c r="K181" s="28">
        <f>IF($B181="","",IFERROR(IF(N(INDEX(Personen!$E$2:$E$41,MATCH($B181,Personen!$B$2:$B$41,0)))=0,"",INDEX(Personen!$E$2:$E$41,MATCH($B181,Personen!$B$2:$B$41,0))),""))</f>
        <v/>
      </c>
      <c r="L181" s="28">
        <f>IF(OR($H181&lt;&gt;"erfasst",$F181=""),"",ROUND(N($F181)*N($K181),2))</f>
        <v/>
      </c>
      <c r="M181" s="22" t="n"/>
    </row>
    <row r="182">
      <c r="A182" s="29" t="n"/>
      <c r="B182" s="22" t="n"/>
      <c r="C182" s="30" t="n"/>
      <c r="D182" s="30" t="n"/>
      <c r="E182" s="31" t="n"/>
      <c r="F182" s="28">
        <f>IF(OR($H182&lt;&gt;"erfasst",$C182="",$D182=""),"",ROUND(MOD($D182-$C182,1)*24-N($E182)/60,2))</f>
        <v/>
      </c>
      <c r="G182" s="22" t="n"/>
      <c r="H182" s="22" t="n"/>
      <c r="I182" s="29" t="n"/>
      <c r="J182" s="10">
        <f>IF(OR($H182&lt;&gt;"erfasst",$A182=""),"",IF(AND($I182&lt;&gt;"",N($I182)-N($A182)&gt;Vorgaben!$C$11),"Frist überschritten",IF(N($F182)&gt;Vorgaben!$C$7,"über Höchstarbeitszeit",IF(AND(N($F182)&gt;9,N($E182)&lt;Vorgaben!$C$10),"Pause zu kurz",IF(AND(N($F182)&gt;6,N($E182)&lt;Vorgaben!$C$9),"Pause zu kurz",IF(AND(N($K182)&gt;0,N($K182)&lt;IF(N($A182)&gt;=DATE(2027,1,1),Vorgaben!$C$6,Vorgaben!$C$5)),"unter Mindestlohn",""))))))</f>
        <v/>
      </c>
      <c r="K182" s="28">
        <f>IF($B182="","",IFERROR(IF(N(INDEX(Personen!$E$2:$E$41,MATCH($B182,Personen!$B$2:$B$41,0)))=0,"",INDEX(Personen!$E$2:$E$41,MATCH($B182,Personen!$B$2:$B$41,0))),""))</f>
        <v/>
      </c>
      <c r="L182" s="28">
        <f>IF(OR($H182&lt;&gt;"erfasst",$F182=""),"",ROUND(N($F182)*N($K182),2))</f>
        <v/>
      </c>
      <c r="M182" s="22" t="n"/>
    </row>
    <row r="183">
      <c r="A183" s="29" t="n"/>
      <c r="B183" s="22" t="n"/>
      <c r="C183" s="30" t="n"/>
      <c r="D183" s="30" t="n"/>
      <c r="E183" s="31" t="n"/>
      <c r="F183" s="28">
        <f>IF(OR($H183&lt;&gt;"erfasst",$C183="",$D183=""),"",ROUND(MOD($D183-$C183,1)*24-N($E183)/60,2))</f>
        <v/>
      </c>
      <c r="G183" s="22" t="n"/>
      <c r="H183" s="22" t="n"/>
      <c r="I183" s="29" t="n"/>
      <c r="J183" s="10">
        <f>IF(OR($H183&lt;&gt;"erfasst",$A183=""),"",IF(AND($I183&lt;&gt;"",N($I183)-N($A183)&gt;Vorgaben!$C$11),"Frist überschritten",IF(N($F183)&gt;Vorgaben!$C$7,"über Höchstarbeitszeit",IF(AND(N($F183)&gt;9,N($E183)&lt;Vorgaben!$C$10),"Pause zu kurz",IF(AND(N($F183)&gt;6,N($E183)&lt;Vorgaben!$C$9),"Pause zu kurz",IF(AND(N($K183)&gt;0,N($K183)&lt;IF(N($A183)&gt;=DATE(2027,1,1),Vorgaben!$C$6,Vorgaben!$C$5)),"unter Mindestlohn",""))))))</f>
        <v/>
      </c>
      <c r="K183" s="28">
        <f>IF($B183="","",IFERROR(IF(N(INDEX(Personen!$E$2:$E$41,MATCH($B183,Personen!$B$2:$B$41,0)))=0,"",INDEX(Personen!$E$2:$E$41,MATCH($B183,Personen!$B$2:$B$41,0))),""))</f>
        <v/>
      </c>
      <c r="L183" s="28">
        <f>IF(OR($H183&lt;&gt;"erfasst",$F183=""),"",ROUND(N($F183)*N($K183),2))</f>
        <v/>
      </c>
      <c r="M183" s="22" t="n"/>
    </row>
    <row r="184">
      <c r="A184" s="29" t="n"/>
      <c r="B184" s="22" t="n"/>
      <c r="C184" s="30" t="n"/>
      <c r="D184" s="30" t="n"/>
      <c r="E184" s="31" t="n"/>
      <c r="F184" s="28">
        <f>IF(OR($H184&lt;&gt;"erfasst",$C184="",$D184=""),"",ROUND(MOD($D184-$C184,1)*24-N($E184)/60,2))</f>
        <v/>
      </c>
      <c r="G184" s="22" t="n"/>
      <c r="H184" s="22" t="n"/>
      <c r="I184" s="29" t="n"/>
      <c r="J184" s="10">
        <f>IF(OR($H184&lt;&gt;"erfasst",$A184=""),"",IF(AND($I184&lt;&gt;"",N($I184)-N($A184)&gt;Vorgaben!$C$11),"Frist überschritten",IF(N($F184)&gt;Vorgaben!$C$7,"über Höchstarbeitszeit",IF(AND(N($F184)&gt;9,N($E184)&lt;Vorgaben!$C$10),"Pause zu kurz",IF(AND(N($F184)&gt;6,N($E184)&lt;Vorgaben!$C$9),"Pause zu kurz",IF(AND(N($K184)&gt;0,N($K184)&lt;IF(N($A184)&gt;=DATE(2027,1,1),Vorgaben!$C$6,Vorgaben!$C$5)),"unter Mindestlohn",""))))))</f>
        <v/>
      </c>
      <c r="K184" s="28">
        <f>IF($B184="","",IFERROR(IF(N(INDEX(Personen!$E$2:$E$41,MATCH($B184,Personen!$B$2:$B$41,0)))=0,"",INDEX(Personen!$E$2:$E$41,MATCH($B184,Personen!$B$2:$B$41,0))),""))</f>
        <v/>
      </c>
      <c r="L184" s="28">
        <f>IF(OR($H184&lt;&gt;"erfasst",$F184=""),"",ROUND(N($F184)*N($K184),2))</f>
        <v/>
      </c>
      <c r="M184" s="22" t="n"/>
    </row>
    <row r="185">
      <c r="A185" s="29" t="n"/>
      <c r="B185" s="22" t="n"/>
      <c r="C185" s="30" t="n"/>
      <c r="D185" s="30" t="n"/>
      <c r="E185" s="31" t="n"/>
      <c r="F185" s="28">
        <f>IF(OR($H185&lt;&gt;"erfasst",$C185="",$D185=""),"",ROUND(MOD($D185-$C185,1)*24-N($E185)/60,2))</f>
        <v/>
      </c>
      <c r="G185" s="22" t="n"/>
      <c r="H185" s="22" t="n"/>
      <c r="I185" s="29" t="n"/>
      <c r="J185" s="10">
        <f>IF(OR($H185&lt;&gt;"erfasst",$A185=""),"",IF(AND($I185&lt;&gt;"",N($I185)-N($A185)&gt;Vorgaben!$C$11),"Frist überschritten",IF(N($F185)&gt;Vorgaben!$C$7,"über Höchstarbeitszeit",IF(AND(N($F185)&gt;9,N($E185)&lt;Vorgaben!$C$10),"Pause zu kurz",IF(AND(N($F185)&gt;6,N($E185)&lt;Vorgaben!$C$9),"Pause zu kurz",IF(AND(N($K185)&gt;0,N($K185)&lt;IF(N($A185)&gt;=DATE(2027,1,1),Vorgaben!$C$6,Vorgaben!$C$5)),"unter Mindestlohn",""))))))</f>
        <v/>
      </c>
      <c r="K185" s="28">
        <f>IF($B185="","",IFERROR(IF(N(INDEX(Personen!$E$2:$E$41,MATCH($B185,Personen!$B$2:$B$41,0)))=0,"",INDEX(Personen!$E$2:$E$41,MATCH($B185,Personen!$B$2:$B$41,0))),""))</f>
        <v/>
      </c>
      <c r="L185" s="28">
        <f>IF(OR($H185&lt;&gt;"erfasst",$F185=""),"",ROUND(N($F185)*N($K185),2))</f>
        <v/>
      </c>
      <c r="M185" s="22" t="n"/>
    </row>
    <row r="186">
      <c r="A186" s="29" t="n"/>
      <c r="B186" s="22" t="n"/>
      <c r="C186" s="30" t="n"/>
      <c r="D186" s="30" t="n"/>
      <c r="E186" s="31" t="n"/>
      <c r="F186" s="28">
        <f>IF(OR($H186&lt;&gt;"erfasst",$C186="",$D186=""),"",ROUND(MOD($D186-$C186,1)*24-N($E186)/60,2))</f>
        <v/>
      </c>
      <c r="G186" s="22" t="n"/>
      <c r="H186" s="22" t="n"/>
      <c r="I186" s="29" t="n"/>
      <c r="J186" s="10">
        <f>IF(OR($H186&lt;&gt;"erfasst",$A186=""),"",IF(AND($I186&lt;&gt;"",N($I186)-N($A186)&gt;Vorgaben!$C$11),"Frist überschritten",IF(N($F186)&gt;Vorgaben!$C$7,"über Höchstarbeitszeit",IF(AND(N($F186)&gt;9,N($E186)&lt;Vorgaben!$C$10),"Pause zu kurz",IF(AND(N($F186)&gt;6,N($E186)&lt;Vorgaben!$C$9),"Pause zu kurz",IF(AND(N($K186)&gt;0,N($K186)&lt;IF(N($A186)&gt;=DATE(2027,1,1),Vorgaben!$C$6,Vorgaben!$C$5)),"unter Mindestlohn",""))))))</f>
        <v/>
      </c>
      <c r="K186" s="28">
        <f>IF($B186="","",IFERROR(IF(N(INDEX(Personen!$E$2:$E$41,MATCH($B186,Personen!$B$2:$B$41,0)))=0,"",INDEX(Personen!$E$2:$E$41,MATCH($B186,Personen!$B$2:$B$41,0))),""))</f>
        <v/>
      </c>
      <c r="L186" s="28">
        <f>IF(OR($H186&lt;&gt;"erfasst",$F186=""),"",ROUND(N($F186)*N($K186),2))</f>
        <v/>
      </c>
      <c r="M186" s="22" t="n"/>
    </row>
    <row r="187">
      <c r="A187" s="29" t="n"/>
      <c r="B187" s="22" t="n"/>
      <c r="C187" s="30" t="n"/>
      <c r="D187" s="30" t="n"/>
      <c r="E187" s="31" t="n"/>
      <c r="F187" s="28">
        <f>IF(OR($H187&lt;&gt;"erfasst",$C187="",$D187=""),"",ROUND(MOD($D187-$C187,1)*24-N($E187)/60,2))</f>
        <v/>
      </c>
      <c r="G187" s="22" t="n"/>
      <c r="H187" s="22" t="n"/>
      <c r="I187" s="29" t="n"/>
      <c r="J187" s="10">
        <f>IF(OR($H187&lt;&gt;"erfasst",$A187=""),"",IF(AND($I187&lt;&gt;"",N($I187)-N($A187)&gt;Vorgaben!$C$11),"Frist überschritten",IF(N($F187)&gt;Vorgaben!$C$7,"über Höchstarbeitszeit",IF(AND(N($F187)&gt;9,N($E187)&lt;Vorgaben!$C$10),"Pause zu kurz",IF(AND(N($F187)&gt;6,N($E187)&lt;Vorgaben!$C$9),"Pause zu kurz",IF(AND(N($K187)&gt;0,N($K187)&lt;IF(N($A187)&gt;=DATE(2027,1,1),Vorgaben!$C$6,Vorgaben!$C$5)),"unter Mindestlohn",""))))))</f>
        <v/>
      </c>
      <c r="K187" s="28">
        <f>IF($B187="","",IFERROR(IF(N(INDEX(Personen!$E$2:$E$41,MATCH($B187,Personen!$B$2:$B$41,0)))=0,"",INDEX(Personen!$E$2:$E$41,MATCH($B187,Personen!$B$2:$B$41,0))),""))</f>
        <v/>
      </c>
      <c r="L187" s="28">
        <f>IF(OR($H187&lt;&gt;"erfasst",$F187=""),"",ROUND(N($F187)*N($K187),2))</f>
        <v/>
      </c>
      <c r="M187" s="22" t="n"/>
    </row>
    <row r="188">
      <c r="A188" s="29" t="n"/>
      <c r="B188" s="22" t="n"/>
      <c r="C188" s="30" t="n"/>
      <c r="D188" s="30" t="n"/>
      <c r="E188" s="31" t="n"/>
      <c r="F188" s="28">
        <f>IF(OR($H188&lt;&gt;"erfasst",$C188="",$D188=""),"",ROUND(MOD($D188-$C188,1)*24-N($E188)/60,2))</f>
        <v/>
      </c>
      <c r="G188" s="22" t="n"/>
      <c r="H188" s="22" t="n"/>
      <c r="I188" s="29" t="n"/>
      <c r="J188" s="10">
        <f>IF(OR($H188&lt;&gt;"erfasst",$A188=""),"",IF(AND($I188&lt;&gt;"",N($I188)-N($A188)&gt;Vorgaben!$C$11),"Frist überschritten",IF(N($F188)&gt;Vorgaben!$C$7,"über Höchstarbeitszeit",IF(AND(N($F188)&gt;9,N($E188)&lt;Vorgaben!$C$10),"Pause zu kurz",IF(AND(N($F188)&gt;6,N($E188)&lt;Vorgaben!$C$9),"Pause zu kurz",IF(AND(N($K188)&gt;0,N($K188)&lt;IF(N($A188)&gt;=DATE(2027,1,1),Vorgaben!$C$6,Vorgaben!$C$5)),"unter Mindestlohn",""))))))</f>
        <v/>
      </c>
      <c r="K188" s="28">
        <f>IF($B188="","",IFERROR(IF(N(INDEX(Personen!$E$2:$E$41,MATCH($B188,Personen!$B$2:$B$41,0)))=0,"",INDEX(Personen!$E$2:$E$41,MATCH($B188,Personen!$B$2:$B$41,0))),""))</f>
        <v/>
      </c>
      <c r="L188" s="28">
        <f>IF(OR($H188&lt;&gt;"erfasst",$F188=""),"",ROUND(N($F188)*N($K188),2))</f>
        <v/>
      </c>
      <c r="M188" s="22" t="n"/>
    </row>
    <row r="189">
      <c r="A189" s="29" t="n"/>
      <c r="B189" s="22" t="n"/>
      <c r="C189" s="30" t="n"/>
      <c r="D189" s="30" t="n"/>
      <c r="E189" s="31" t="n"/>
      <c r="F189" s="28">
        <f>IF(OR($H189&lt;&gt;"erfasst",$C189="",$D189=""),"",ROUND(MOD($D189-$C189,1)*24-N($E189)/60,2))</f>
        <v/>
      </c>
      <c r="G189" s="22" t="n"/>
      <c r="H189" s="22" t="n"/>
      <c r="I189" s="29" t="n"/>
      <c r="J189" s="10">
        <f>IF(OR($H189&lt;&gt;"erfasst",$A189=""),"",IF(AND($I189&lt;&gt;"",N($I189)-N($A189)&gt;Vorgaben!$C$11),"Frist überschritten",IF(N($F189)&gt;Vorgaben!$C$7,"über Höchstarbeitszeit",IF(AND(N($F189)&gt;9,N($E189)&lt;Vorgaben!$C$10),"Pause zu kurz",IF(AND(N($F189)&gt;6,N($E189)&lt;Vorgaben!$C$9),"Pause zu kurz",IF(AND(N($K189)&gt;0,N($K189)&lt;IF(N($A189)&gt;=DATE(2027,1,1),Vorgaben!$C$6,Vorgaben!$C$5)),"unter Mindestlohn",""))))))</f>
        <v/>
      </c>
      <c r="K189" s="28">
        <f>IF($B189="","",IFERROR(IF(N(INDEX(Personen!$E$2:$E$41,MATCH($B189,Personen!$B$2:$B$41,0)))=0,"",INDEX(Personen!$E$2:$E$41,MATCH($B189,Personen!$B$2:$B$41,0))),""))</f>
        <v/>
      </c>
      <c r="L189" s="28">
        <f>IF(OR($H189&lt;&gt;"erfasst",$F189=""),"",ROUND(N($F189)*N($K189),2))</f>
        <v/>
      </c>
      <c r="M189" s="22" t="n"/>
    </row>
    <row r="190">
      <c r="A190" s="29" t="n"/>
      <c r="B190" s="22" t="n"/>
      <c r="C190" s="30" t="n"/>
      <c r="D190" s="30" t="n"/>
      <c r="E190" s="31" t="n"/>
      <c r="F190" s="28">
        <f>IF(OR($H190&lt;&gt;"erfasst",$C190="",$D190=""),"",ROUND(MOD($D190-$C190,1)*24-N($E190)/60,2))</f>
        <v/>
      </c>
      <c r="G190" s="22" t="n"/>
      <c r="H190" s="22" t="n"/>
      <c r="I190" s="29" t="n"/>
      <c r="J190" s="10">
        <f>IF(OR($H190&lt;&gt;"erfasst",$A190=""),"",IF(AND($I190&lt;&gt;"",N($I190)-N($A190)&gt;Vorgaben!$C$11),"Frist überschritten",IF(N($F190)&gt;Vorgaben!$C$7,"über Höchstarbeitszeit",IF(AND(N($F190)&gt;9,N($E190)&lt;Vorgaben!$C$10),"Pause zu kurz",IF(AND(N($F190)&gt;6,N($E190)&lt;Vorgaben!$C$9),"Pause zu kurz",IF(AND(N($K190)&gt;0,N($K190)&lt;IF(N($A190)&gt;=DATE(2027,1,1),Vorgaben!$C$6,Vorgaben!$C$5)),"unter Mindestlohn",""))))))</f>
        <v/>
      </c>
      <c r="K190" s="28">
        <f>IF($B190="","",IFERROR(IF(N(INDEX(Personen!$E$2:$E$41,MATCH($B190,Personen!$B$2:$B$41,0)))=0,"",INDEX(Personen!$E$2:$E$41,MATCH($B190,Personen!$B$2:$B$41,0))),""))</f>
        <v/>
      </c>
      <c r="L190" s="28">
        <f>IF(OR($H190&lt;&gt;"erfasst",$F190=""),"",ROUND(N($F190)*N($K190),2))</f>
        <v/>
      </c>
      <c r="M190" s="22" t="n"/>
    </row>
    <row r="191">
      <c r="A191" s="29" t="n"/>
      <c r="B191" s="22" t="n"/>
      <c r="C191" s="30" t="n"/>
      <c r="D191" s="30" t="n"/>
      <c r="E191" s="31" t="n"/>
      <c r="F191" s="28">
        <f>IF(OR($H191&lt;&gt;"erfasst",$C191="",$D191=""),"",ROUND(MOD($D191-$C191,1)*24-N($E191)/60,2))</f>
        <v/>
      </c>
      <c r="G191" s="22" t="n"/>
      <c r="H191" s="22" t="n"/>
      <c r="I191" s="29" t="n"/>
      <c r="J191" s="10">
        <f>IF(OR($H191&lt;&gt;"erfasst",$A191=""),"",IF(AND($I191&lt;&gt;"",N($I191)-N($A191)&gt;Vorgaben!$C$11),"Frist überschritten",IF(N($F191)&gt;Vorgaben!$C$7,"über Höchstarbeitszeit",IF(AND(N($F191)&gt;9,N($E191)&lt;Vorgaben!$C$10),"Pause zu kurz",IF(AND(N($F191)&gt;6,N($E191)&lt;Vorgaben!$C$9),"Pause zu kurz",IF(AND(N($K191)&gt;0,N($K191)&lt;IF(N($A191)&gt;=DATE(2027,1,1),Vorgaben!$C$6,Vorgaben!$C$5)),"unter Mindestlohn",""))))))</f>
        <v/>
      </c>
      <c r="K191" s="28">
        <f>IF($B191="","",IFERROR(IF(N(INDEX(Personen!$E$2:$E$41,MATCH($B191,Personen!$B$2:$B$41,0)))=0,"",INDEX(Personen!$E$2:$E$41,MATCH($B191,Personen!$B$2:$B$41,0))),""))</f>
        <v/>
      </c>
      <c r="L191" s="28">
        <f>IF(OR($H191&lt;&gt;"erfasst",$F191=""),"",ROUND(N($F191)*N($K191),2))</f>
        <v/>
      </c>
      <c r="M191" s="22" t="n"/>
    </row>
    <row r="192">
      <c r="A192" s="29" t="n"/>
      <c r="B192" s="22" t="n"/>
      <c r="C192" s="30" t="n"/>
      <c r="D192" s="30" t="n"/>
      <c r="E192" s="31" t="n"/>
      <c r="F192" s="28">
        <f>IF(OR($H192&lt;&gt;"erfasst",$C192="",$D192=""),"",ROUND(MOD($D192-$C192,1)*24-N($E192)/60,2))</f>
        <v/>
      </c>
      <c r="G192" s="22" t="n"/>
      <c r="H192" s="22" t="n"/>
      <c r="I192" s="29" t="n"/>
      <c r="J192" s="10">
        <f>IF(OR($H192&lt;&gt;"erfasst",$A192=""),"",IF(AND($I192&lt;&gt;"",N($I192)-N($A192)&gt;Vorgaben!$C$11),"Frist überschritten",IF(N($F192)&gt;Vorgaben!$C$7,"über Höchstarbeitszeit",IF(AND(N($F192)&gt;9,N($E192)&lt;Vorgaben!$C$10),"Pause zu kurz",IF(AND(N($F192)&gt;6,N($E192)&lt;Vorgaben!$C$9),"Pause zu kurz",IF(AND(N($K192)&gt;0,N($K192)&lt;IF(N($A192)&gt;=DATE(2027,1,1),Vorgaben!$C$6,Vorgaben!$C$5)),"unter Mindestlohn",""))))))</f>
        <v/>
      </c>
      <c r="K192" s="28">
        <f>IF($B192="","",IFERROR(IF(N(INDEX(Personen!$E$2:$E$41,MATCH($B192,Personen!$B$2:$B$41,0)))=0,"",INDEX(Personen!$E$2:$E$41,MATCH($B192,Personen!$B$2:$B$41,0))),""))</f>
        <v/>
      </c>
      <c r="L192" s="28">
        <f>IF(OR($H192&lt;&gt;"erfasst",$F192=""),"",ROUND(N($F192)*N($K192),2))</f>
        <v/>
      </c>
      <c r="M192" s="22" t="n"/>
    </row>
    <row r="193">
      <c r="A193" s="29" t="n"/>
      <c r="B193" s="22" t="n"/>
      <c r="C193" s="30" t="n"/>
      <c r="D193" s="30" t="n"/>
      <c r="E193" s="31" t="n"/>
      <c r="F193" s="28">
        <f>IF(OR($H193&lt;&gt;"erfasst",$C193="",$D193=""),"",ROUND(MOD($D193-$C193,1)*24-N($E193)/60,2))</f>
        <v/>
      </c>
      <c r="G193" s="22" t="n"/>
      <c r="H193" s="22" t="n"/>
      <c r="I193" s="29" t="n"/>
      <c r="J193" s="10">
        <f>IF(OR($H193&lt;&gt;"erfasst",$A193=""),"",IF(AND($I193&lt;&gt;"",N($I193)-N($A193)&gt;Vorgaben!$C$11),"Frist überschritten",IF(N($F193)&gt;Vorgaben!$C$7,"über Höchstarbeitszeit",IF(AND(N($F193)&gt;9,N($E193)&lt;Vorgaben!$C$10),"Pause zu kurz",IF(AND(N($F193)&gt;6,N($E193)&lt;Vorgaben!$C$9),"Pause zu kurz",IF(AND(N($K193)&gt;0,N($K193)&lt;IF(N($A193)&gt;=DATE(2027,1,1),Vorgaben!$C$6,Vorgaben!$C$5)),"unter Mindestlohn",""))))))</f>
        <v/>
      </c>
      <c r="K193" s="28">
        <f>IF($B193="","",IFERROR(IF(N(INDEX(Personen!$E$2:$E$41,MATCH($B193,Personen!$B$2:$B$41,0)))=0,"",INDEX(Personen!$E$2:$E$41,MATCH($B193,Personen!$B$2:$B$41,0))),""))</f>
        <v/>
      </c>
      <c r="L193" s="28">
        <f>IF(OR($H193&lt;&gt;"erfasst",$F193=""),"",ROUND(N($F193)*N($K193),2))</f>
        <v/>
      </c>
      <c r="M193" s="22" t="n"/>
    </row>
    <row r="194">
      <c r="A194" s="29" t="n"/>
      <c r="B194" s="22" t="n"/>
      <c r="C194" s="30" t="n"/>
      <c r="D194" s="30" t="n"/>
      <c r="E194" s="31" t="n"/>
      <c r="F194" s="28">
        <f>IF(OR($H194&lt;&gt;"erfasst",$C194="",$D194=""),"",ROUND(MOD($D194-$C194,1)*24-N($E194)/60,2))</f>
        <v/>
      </c>
      <c r="G194" s="22" t="n"/>
      <c r="H194" s="22" t="n"/>
      <c r="I194" s="29" t="n"/>
      <c r="J194" s="10">
        <f>IF(OR($H194&lt;&gt;"erfasst",$A194=""),"",IF(AND($I194&lt;&gt;"",N($I194)-N($A194)&gt;Vorgaben!$C$11),"Frist überschritten",IF(N($F194)&gt;Vorgaben!$C$7,"über Höchstarbeitszeit",IF(AND(N($F194)&gt;9,N($E194)&lt;Vorgaben!$C$10),"Pause zu kurz",IF(AND(N($F194)&gt;6,N($E194)&lt;Vorgaben!$C$9),"Pause zu kurz",IF(AND(N($K194)&gt;0,N($K194)&lt;IF(N($A194)&gt;=DATE(2027,1,1),Vorgaben!$C$6,Vorgaben!$C$5)),"unter Mindestlohn",""))))))</f>
        <v/>
      </c>
      <c r="K194" s="28">
        <f>IF($B194="","",IFERROR(IF(N(INDEX(Personen!$E$2:$E$41,MATCH($B194,Personen!$B$2:$B$41,0)))=0,"",INDEX(Personen!$E$2:$E$41,MATCH($B194,Personen!$B$2:$B$41,0))),""))</f>
        <v/>
      </c>
      <c r="L194" s="28">
        <f>IF(OR($H194&lt;&gt;"erfasst",$F194=""),"",ROUND(N($F194)*N($K194),2))</f>
        <v/>
      </c>
      <c r="M194" s="22" t="n"/>
    </row>
    <row r="195">
      <c r="A195" s="29" t="n"/>
      <c r="B195" s="22" t="n"/>
      <c r="C195" s="30" t="n"/>
      <c r="D195" s="30" t="n"/>
      <c r="E195" s="31" t="n"/>
      <c r="F195" s="28">
        <f>IF(OR($H195&lt;&gt;"erfasst",$C195="",$D195=""),"",ROUND(MOD($D195-$C195,1)*24-N($E195)/60,2))</f>
        <v/>
      </c>
      <c r="G195" s="22" t="n"/>
      <c r="H195" s="22" t="n"/>
      <c r="I195" s="29" t="n"/>
      <c r="J195" s="10">
        <f>IF(OR($H195&lt;&gt;"erfasst",$A195=""),"",IF(AND($I195&lt;&gt;"",N($I195)-N($A195)&gt;Vorgaben!$C$11),"Frist überschritten",IF(N($F195)&gt;Vorgaben!$C$7,"über Höchstarbeitszeit",IF(AND(N($F195)&gt;9,N($E195)&lt;Vorgaben!$C$10),"Pause zu kurz",IF(AND(N($F195)&gt;6,N($E195)&lt;Vorgaben!$C$9),"Pause zu kurz",IF(AND(N($K195)&gt;0,N($K195)&lt;IF(N($A195)&gt;=DATE(2027,1,1),Vorgaben!$C$6,Vorgaben!$C$5)),"unter Mindestlohn",""))))))</f>
        <v/>
      </c>
      <c r="K195" s="28">
        <f>IF($B195="","",IFERROR(IF(N(INDEX(Personen!$E$2:$E$41,MATCH($B195,Personen!$B$2:$B$41,0)))=0,"",INDEX(Personen!$E$2:$E$41,MATCH($B195,Personen!$B$2:$B$41,0))),""))</f>
        <v/>
      </c>
      <c r="L195" s="28">
        <f>IF(OR($H195&lt;&gt;"erfasst",$F195=""),"",ROUND(N($F195)*N($K195),2))</f>
        <v/>
      </c>
      <c r="M195" s="22" t="n"/>
    </row>
    <row r="196">
      <c r="A196" s="29" t="n"/>
      <c r="B196" s="22" t="n"/>
      <c r="C196" s="30" t="n"/>
      <c r="D196" s="30" t="n"/>
      <c r="E196" s="31" t="n"/>
      <c r="F196" s="28">
        <f>IF(OR($H196&lt;&gt;"erfasst",$C196="",$D196=""),"",ROUND(MOD($D196-$C196,1)*24-N($E196)/60,2))</f>
        <v/>
      </c>
      <c r="G196" s="22" t="n"/>
      <c r="H196" s="22" t="n"/>
      <c r="I196" s="29" t="n"/>
      <c r="J196" s="10">
        <f>IF(OR($H196&lt;&gt;"erfasst",$A196=""),"",IF(AND($I196&lt;&gt;"",N($I196)-N($A196)&gt;Vorgaben!$C$11),"Frist überschritten",IF(N($F196)&gt;Vorgaben!$C$7,"über Höchstarbeitszeit",IF(AND(N($F196)&gt;9,N($E196)&lt;Vorgaben!$C$10),"Pause zu kurz",IF(AND(N($F196)&gt;6,N($E196)&lt;Vorgaben!$C$9),"Pause zu kurz",IF(AND(N($K196)&gt;0,N($K196)&lt;IF(N($A196)&gt;=DATE(2027,1,1),Vorgaben!$C$6,Vorgaben!$C$5)),"unter Mindestlohn",""))))))</f>
        <v/>
      </c>
      <c r="K196" s="28">
        <f>IF($B196="","",IFERROR(IF(N(INDEX(Personen!$E$2:$E$41,MATCH($B196,Personen!$B$2:$B$41,0)))=0,"",INDEX(Personen!$E$2:$E$41,MATCH($B196,Personen!$B$2:$B$41,0))),""))</f>
        <v/>
      </c>
      <c r="L196" s="28">
        <f>IF(OR($H196&lt;&gt;"erfasst",$F196=""),"",ROUND(N($F196)*N($K196),2))</f>
        <v/>
      </c>
      <c r="M196" s="22" t="n"/>
    </row>
    <row r="197">
      <c r="A197" s="29" t="n"/>
      <c r="B197" s="22" t="n"/>
      <c r="C197" s="30" t="n"/>
      <c r="D197" s="30" t="n"/>
      <c r="E197" s="31" t="n"/>
      <c r="F197" s="28">
        <f>IF(OR($H197&lt;&gt;"erfasst",$C197="",$D197=""),"",ROUND(MOD($D197-$C197,1)*24-N($E197)/60,2))</f>
        <v/>
      </c>
      <c r="G197" s="22" t="n"/>
      <c r="H197" s="22" t="n"/>
      <c r="I197" s="29" t="n"/>
      <c r="J197" s="10">
        <f>IF(OR($H197&lt;&gt;"erfasst",$A197=""),"",IF(AND($I197&lt;&gt;"",N($I197)-N($A197)&gt;Vorgaben!$C$11),"Frist überschritten",IF(N($F197)&gt;Vorgaben!$C$7,"über Höchstarbeitszeit",IF(AND(N($F197)&gt;9,N($E197)&lt;Vorgaben!$C$10),"Pause zu kurz",IF(AND(N($F197)&gt;6,N($E197)&lt;Vorgaben!$C$9),"Pause zu kurz",IF(AND(N($K197)&gt;0,N($K197)&lt;IF(N($A197)&gt;=DATE(2027,1,1),Vorgaben!$C$6,Vorgaben!$C$5)),"unter Mindestlohn",""))))))</f>
        <v/>
      </c>
      <c r="K197" s="28">
        <f>IF($B197="","",IFERROR(IF(N(INDEX(Personen!$E$2:$E$41,MATCH($B197,Personen!$B$2:$B$41,0)))=0,"",INDEX(Personen!$E$2:$E$41,MATCH($B197,Personen!$B$2:$B$41,0))),""))</f>
        <v/>
      </c>
      <c r="L197" s="28">
        <f>IF(OR($H197&lt;&gt;"erfasst",$F197=""),"",ROUND(N($F197)*N($K197),2))</f>
        <v/>
      </c>
      <c r="M197" s="22" t="n"/>
    </row>
    <row r="198">
      <c r="A198" s="29" t="n"/>
      <c r="B198" s="22" t="n"/>
      <c r="C198" s="30" t="n"/>
      <c r="D198" s="30" t="n"/>
      <c r="E198" s="31" t="n"/>
      <c r="F198" s="28">
        <f>IF(OR($H198&lt;&gt;"erfasst",$C198="",$D198=""),"",ROUND(MOD($D198-$C198,1)*24-N($E198)/60,2))</f>
        <v/>
      </c>
      <c r="G198" s="22" t="n"/>
      <c r="H198" s="22" t="n"/>
      <c r="I198" s="29" t="n"/>
      <c r="J198" s="10">
        <f>IF(OR($H198&lt;&gt;"erfasst",$A198=""),"",IF(AND($I198&lt;&gt;"",N($I198)-N($A198)&gt;Vorgaben!$C$11),"Frist überschritten",IF(N($F198)&gt;Vorgaben!$C$7,"über Höchstarbeitszeit",IF(AND(N($F198)&gt;9,N($E198)&lt;Vorgaben!$C$10),"Pause zu kurz",IF(AND(N($F198)&gt;6,N($E198)&lt;Vorgaben!$C$9),"Pause zu kurz",IF(AND(N($K198)&gt;0,N($K198)&lt;IF(N($A198)&gt;=DATE(2027,1,1),Vorgaben!$C$6,Vorgaben!$C$5)),"unter Mindestlohn",""))))))</f>
        <v/>
      </c>
      <c r="K198" s="28">
        <f>IF($B198="","",IFERROR(IF(N(INDEX(Personen!$E$2:$E$41,MATCH($B198,Personen!$B$2:$B$41,0)))=0,"",INDEX(Personen!$E$2:$E$41,MATCH($B198,Personen!$B$2:$B$41,0))),""))</f>
        <v/>
      </c>
      <c r="L198" s="28">
        <f>IF(OR($H198&lt;&gt;"erfasst",$F198=""),"",ROUND(N($F198)*N($K198),2))</f>
        <v/>
      </c>
      <c r="M198" s="22" t="n"/>
    </row>
    <row r="199">
      <c r="A199" s="29" t="n"/>
      <c r="B199" s="22" t="n"/>
      <c r="C199" s="30" t="n"/>
      <c r="D199" s="30" t="n"/>
      <c r="E199" s="31" t="n"/>
      <c r="F199" s="28">
        <f>IF(OR($H199&lt;&gt;"erfasst",$C199="",$D199=""),"",ROUND(MOD($D199-$C199,1)*24-N($E199)/60,2))</f>
        <v/>
      </c>
      <c r="G199" s="22" t="n"/>
      <c r="H199" s="22" t="n"/>
      <c r="I199" s="29" t="n"/>
      <c r="J199" s="10">
        <f>IF(OR($H199&lt;&gt;"erfasst",$A199=""),"",IF(AND($I199&lt;&gt;"",N($I199)-N($A199)&gt;Vorgaben!$C$11),"Frist überschritten",IF(N($F199)&gt;Vorgaben!$C$7,"über Höchstarbeitszeit",IF(AND(N($F199)&gt;9,N($E199)&lt;Vorgaben!$C$10),"Pause zu kurz",IF(AND(N($F199)&gt;6,N($E199)&lt;Vorgaben!$C$9),"Pause zu kurz",IF(AND(N($K199)&gt;0,N($K199)&lt;IF(N($A199)&gt;=DATE(2027,1,1),Vorgaben!$C$6,Vorgaben!$C$5)),"unter Mindestlohn",""))))))</f>
        <v/>
      </c>
      <c r="K199" s="28">
        <f>IF($B199="","",IFERROR(IF(N(INDEX(Personen!$E$2:$E$41,MATCH($B199,Personen!$B$2:$B$41,0)))=0,"",INDEX(Personen!$E$2:$E$41,MATCH($B199,Personen!$B$2:$B$41,0))),""))</f>
        <v/>
      </c>
      <c r="L199" s="28">
        <f>IF(OR($H199&lt;&gt;"erfasst",$F199=""),"",ROUND(N($F199)*N($K199),2))</f>
        <v/>
      </c>
      <c r="M199" s="22" t="n"/>
    </row>
    <row r="200">
      <c r="A200" s="29" t="n"/>
      <c r="B200" s="22" t="n"/>
      <c r="C200" s="30" t="n"/>
      <c r="D200" s="30" t="n"/>
      <c r="E200" s="31" t="n"/>
      <c r="F200" s="28">
        <f>IF(OR($H200&lt;&gt;"erfasst",$C200="",$D200=""),"",ROUND(MOD($D200-$C200,1)*24-N($E200)/60,2))</f>
        <v/>
      </c>
      <c r="G200" s="22" t="n"/>
      <c r="H200" s="22" t="n"/>
      <c r="I200" s="29" t="n"/>
      <c r="J200" s="10">
        <f>IF(OR($H200&lt;&gt;"erfasst",$A200=""),"",IF(AND($I200&lt;&gt;"",N($I200)-N($A200)&gt;Vorgaben!$C$11),"Frist überschritten",IF(N($F200)&gt;Vorgaben!$C$7,"über Höchstarbeitszeit",IF(AND(N($F200)&gt;9,N($E200)&lt;Vorgaben!$C$10),"Pause zu kurz",IF(AND(N($F200)&gt;6,N($E200)&lt;Vorgaben!$C$9),"Pause zu kurz",IF(AND(N($K200)&gt;0,N($K200)&lt;IF(N($A200)&gt;=DATE(2027,1,1),Vorgaben!$C$6,Vorgaben!$C$5)),"unter Mindestlohn",""))))))</f>
        <v/>
      </c>
      <c r="K200" s="28">
        <f>IF($B200="","",IFERROR(IF(N(INDEX(Personen!$E$2:$E$41,MATCH($B200,Personen!$B$2:$B$41,0)))=0,"",INDEX(Personen!$E$2:$E$41,MATCH($B200,Personen!$B$2:$B$41,0))),""))</f>
        <v/>
      </c>
      <c r="L200" s="28">
        <f>IF(OR($H200&lt;&gt;"erfasst",$F200=""),"",ROUND(N($F200)*N($K200),2))</f>
        <v/>
      </c>
      <c r="M200" s="22" t="n"/>
    </row>
    <row r="201">
      <c r="A201" s="29" t="n"/>
      <c r="B201" s="22" t="n"/>
      <c r="C201" s="30" t="n"/>
      <c r="D201" s="30" t="n"/>
      <c r="E201" s="31" t="n"/>
      <c r="F201" s="28">
        <f>IF(OR($H201&lt;&gt;"erfasst",$C201="",$D201=""),"",ROUND(MOD($D201-$C201,1)*24-N($E201)/60,2))</f>
        <v/>
      </c>
      <c r="G201" s="22" t="n"/>
      <c r="H201" s="22" t="n"/>
      <c r="I201" s="29" t="n"/>
      <c r="J201" s="10">
        <f>IF(OR($H201&lt;&gt;"erfasst",$A201=""),"",IF(AND($I201&lt;&gt;"",N($I201)-N($A201)&gt;Vorgaben!$C$11),"Frist überschritten",IF(N($F201)&gt;Vorgaben!$C$7,"über Höchstarbeitszeit",IF(AND(N($F201)&gt;9,N($E201)&lt;Vorgaben!$C$10),"Pause zu kurz",IF(AND(N($F201)&gt;6,N($E201)&lt;Vorgaben!$C$9),"Pause zu kurz",IF(AND(N($K201)&gt;0,N($K201)&lt;IF(N($A201)&gt;=DATE(2027,1,1),Vorgaben!$C$6,Vorgaben!$C$5)),"unter Mindestlohn",""))))))</f>
        <v/>
      </c>
      <c r="K201" s="28">
        <f>IF($B201="","",IFERROR(IF(N(INDEX(Personen!$E$2:$E$41,MATCH($B201,Personen!$B$2:$B$41,0)))=0,"",INDEX(Personen!$E$2:$E$41,MATCH($B201,Personen!$B$2:$B$41,0))),""))</f>
        <v/>
      </c>
      <c r="L201" s="28">
        <f>IF(OR($H201&lt;&gt;"erfasst",$F201=""),"",ROUND(N($F201)*N($K201),2))</f>
        <v/>
      </c>
      <c r="M201" s="22" t="n"/>
    </row>
    <row r="202">
      <c r="A202" s="29" t="n"/>
      <c r="B202" s="22" t="n"/>
      <c r="C202" s="30" t="n"/>
      <c r="D202" s="30" t="n"/>
      <c r="E202" s="31" t="n"/>
      <c r="F202" s="28">
        <f>IF(OR($H202&lt;&gt;"erfasst",$C202="",$D202=""),"",ROUND(MOD($D202-$C202,1)*24-N($E202)/60,2))</f>
        <v/>
      </c>
      <c r="G202" s="22" t="n"/>
      <c r="H202" s="22" t="n"/>
      <c r="I202" s="29" t="n"/>
      <c r="J202" s="10">
        <f>IF(OR($H202&lt;&gt;"erfasst",$A202=""),"",IF(AND($I202&lt;&gt;"",N($I202)-N($A202)&gt;Vorgaben!$C$11),"Frist überschritten",IF(N($F202)&gt;Vorgaben!$C$7,"über Höchstarbeitszeit",IF(AND(N($F202)&gt;9,N($E202)&lt;Vorgaben!$C$10),"Pause zu kurz",IF(AND(N($F202)&gt;6,N($E202)&lt;Vorgaben!$C$9),"Pause zu kurz",IF(AND(N($K202)&gt;0,N($K202)&lt;IF(N($A202)&gt;=DATE(2027,1,1),Vorgaben!$C$6,Vorgaben!$C$5)),"unter Mindestlohn",""))))))</f>
        <v/>
      </c>
      <c r="K202" s="28">
        <f>IF($B202="","",IFERROR(IF(N(INDEX(Personen!$E$2:$E$41,MATCH($B202,Personen!$B$2:$B$41,0)))=0,"",INDEX(Personen!$E$2:$E$41,MATCH($B202,Personen!$B$2:$B$41,0))),""))</f>
        <v/>
      </c>
      <c r="L202" s="28">
        <f>IF(OR($H202&lt;&gt;"erfasst",$F202=""),"",ROUND(N($F202)*N($K202),2))</f>
        <v/>
      </c>
      <c r="M202" s="22" t="n"/>
    </row>
    <row r="203">
      <c r="A203" s="29" t="n"/>
      <c r="B203" s="22" t="n"/>
      <c r="C203" s="30" t="n"/>
      <c r="D203" s="30" t="n"/>
      <c r="E203" s="31" t="n"/>
      <c r="F203" s="28">
        <f>IF(OR($H203&lt;&gt;"erfasst",$C203="",$D203=""),"",ROUND(MOD($D203-$C203,1)*24-N($E203)/60,2))</f>
        <v/>
      </c>
      <c r="G203" s="22" t="n"/>
      <c r="H203" s="22" t="n"/>
      <c r="I203" s="29" t="n"/>
      <c r="J203" s="10">
        <f>IF(OR($H203&lt;&gt;"erfasst",$A203=""),"",IF(AND($I203&lt;&gt;"",N($I203)-N($A203)&gt;Vorgaben!$C$11),"Frist überschritten",IF(N($F203)&gt;Vorgaben!$C$7,"über Höchstarbeitszeit",IF(AND(N($F203)&gt;9,N($E203)&lt;Vorgaben!$C$10),"Pause zu kurz",IF(AND(N($F203)&gt;6,N($E203)&lt;Vorgaben!$C$9),"Pause zu kurz",IF(AND(N($K203)&gt;0,N($K203)&lt;IF(N($A203)&gt;=DATE(2027,1,1),Vorgaben!$C$6,Vorgaben!$C$5)),"unter Mindestlohn",""))))))</f>
        <v/>
      </c>
      <c r="K203" s="28">
        <f>IF($B203="","",IFERROR(IF(N(INDEX(Personen!$E$2:$E$41,MATCH($B203,Personen!$B$2:$B$41,0)))=0,"",INDEX(Personen!$E$2:$E$41,MATCH($B203,Personen!$B$2:$B$41,0))),""))</f>
        <v/>
      </c>
      <c r="L203" s="28">
        <f>IF(OR($H203&lt;&gt;"erfasst",$F203=""),"",ROUND(N($F203)*N($K203),2))</f>
        <v/>
      </c>
      <c r="M203" s="22" t="n"/>
    </row>
    <row r="204">
      <c r="A204" s="29" t="n"/>
      <c r="B204" s="22" t="n"/>
      <c r="C204" s="30" t="n"/>
      <c r="D204" s="30" t="n"/>
      <c r="E204" s="31" t="n"/>
      <c r="F204" s="28">
        <f>IF(OR($H204&lt;&gt;"erfasst",$C204="",$D204=""),"",ROUND(MOD($D204-$C204,1)*24-N($E204)/60,2))</f>
        <v/>
      </c>
      <c r="G204" s="22" t="n"/>
      <c r="H204" s="22" t="n"/>
      <c r="I204" s="29" t="n"/>
      <c r="J204" s="10">
        <f>IF(OR($H204&lt;&gt;"erfasst",$A204=""),"",IF(AND($I204&lt;&gt;"",N($I204)-N($A204)&gt;Vorgaben!$C$11),"Frist überschritten",IF(N($F204)&gt;Vorgaben!$C$7,"über Höchstarbeitszeit",IF(AND(N($F204)&gt;9,N($E204)&lt;Vorgaben!$C$10),"Pause zu kurz",IF(AND(N($F204)&gt;6,N($E204)&lt;Vorgaben!$C$9),"Pause zu kurz",IF(AND(N($K204)&gt;0,N($K204)&lt;IF(N($A204)&gt;=DATE(2027,1,1),Vorgaben!$C$6,Vorgaben!$C$5)),"unter Mindestlohn",""))))))</f>
        <v/>
      </c>
      <c r="K204" s="28">
        <f>IF($B204="","",IFERROR(IF(N(INDEX(Personen!$E$2:$E$41,MATCH($B204,Personen!$B$2:$B$41,0)))=0,"",INDEX(Personen!$E$2:$E$41,MATCH($B204,Personen!$B$2:$B$41,0))),""))</f>
        <v/>
      </c>
      <c r="L204" s="28">
        <f>IF(OR($H204&lt;&gt;"erfasst",$F204=""),"",ROUND(N($F204)*N($K204),2))</f>
        <v/>
      </c>
      <c r="M204" s="22" t="n"/>
    </row>
    <row r="205">
      <c r="A205" s="29" t="n"/>
      <c r="B205" s="22" t="n"/>
      <c r="C205" s="30" t="n"/>
      <c r="D205" s="30" t="n"/>
      <c r="E205" s="31" t="n"/>
      <c r="F205" s="28">
        <f>IF(OR($H205&lt;&gt;"erfasst",$C205="",$D205=""),"",ROUND(MOD($D205-$C205,1)*24-N($E205)/60,2))</f>
        <v/>
      </c>
      <c r="G205" s="22" t="n"/>
      <c r="H205" s="22" t="n"/>
      <c r="I205" s="29" t="n"/>
      <c r="J205" s="10">
        <f>IF(OR($H205&lt;&gt;"erfasst",$A205=""),"",IF(AND($I205&lt;&gt;"",N($I205)-N($A205)&gt;Vorgaben!$C$11),"Frist überschritten",IF(N($F205)&gt;Vorgaben!$C$7,"über Höchstarbeitszeit",IF(AND(N($F205)&gt;9,N($E205)&lt;Vorgaben!$C$10),"Pause zu kurz",IF(AND(N($F205)&gt;6,N($E205)&lt;Vorgaben!$C$9),"Pause zu kurz",IF(AND(N($K205)&gt;0,N($K205)&lt;IF(N($A205)&gt;=DATE(2027,1,1),Vorgaben!$C$6,Vorgaben!$C$5)),"unter Mindestlohn",""))))))</f>
        <v/>
      </c>
      <c r="K205" s="28">
        <f>IF($B205="","",IFERROR(IF(N(INDEX(Personen!$E$2:$E$41,MATCH($B205,Personen!$B$2:$B$41,0)))=0,"",INDEX(Personen!$E$2:$E$41,MATCH($B205,Personen!$B$2:$B$41,0))),""))</f>
        <v/>
      </c>
      <c r="L205" s="28">
        <f>IF(OR($H205&lt;&gt;"erfasst",$F205=""),"",ROUND(N($F205)*N($K205),2))</f>
        <v/>
      </c>
      <c r="M205" s="22" t="n"/>
    </row>
    <row r="206">
      <c r="A206" s="29" t="n"/>
      <c r="B206" s="22" t="n"/>
      <c r="C206" s="30" t="n"/>
      <c r="D206" s="30" t="n"/>
      <c r="E206" s="31" t="n"/>
      <c r="F206" s="28">
        <f>IF(OR($H206&lt;&gt;"erfasst",$C206="",$D206=""),"",ROUND(MOD($D206-$C206,1)*24-N($E206)/60,2))</f>
        <v/>
      </c>
      <c r="G206" s="22" t="n"/>
      <c r="H206" s="22" t="n"/>
      <c r="I206" s="29" t="n"/>
      <c r="J206" s="10">
        <f>IF(OR($H206&lt;&gt;"erfasst",$A206=""),"",IF(AND($I206&lt;&gt;"",N($I206)-N($A206)&gt;Vorgaben!$C$11),"Frist überschritten",IF(N($F206)&gt;Vorgaben!$C$7,"über Höchstarbeitszeit",IF(AND(N($F206)&gt;9,N($E206)&lt;Vorgaben!$C$10),"Pause zu kurz",IF(AND(N($F206)&gt;6,N($E206)&lt;Vorgaben!$C$9),"Pause zu kurz",IF(AND(N($K206)&gt;0,N($K206)&lt;IF(N($A206)&gt;=DATE(2027,1,1),Vorgaben!$C$6,Vorgaben!$C$5)),"unter Mindestlohn",""))))))</f>
        <v/>
      </c>
      <c r="K206" s="28">
        <f>IF($B206="","",IFERROR(IF(N(INDEX(Personen!$E$2:$E$41,MATCH($B206,Personen!$B$2:$B$41,0)))=0,"",INDEX(Personen!$E$2:$E$41,MATCH($B206,Personen!$B$2:$B$41,0))),""))</f>
        <v/>
      </c>
      <c r="L206" s="28">
        <f>IF(OR($H206&lt;&gt;"erfasst",$F206=""),"",ROUND(N($F206)*N($K206),2))</f>
        <v/>
      </c>
      <c r="M206" s="22" t="n"/>
    </row>
    <row r="207">
      <c r="A207" s="29" t="n"/>
      <c r="B207" s="22" t="n"/>
      <c r="C207" s="30" t="n"/>
      <c r="D207" s="30" t="n"/>
      <c r="E207" s="31" t="n"/>
      <c r="F207" s="28">
        <f>IF(OR($H207&lt;&gt;"erfasst",$C207="",$D207=""),"",ROUND(MOD($D207-$C207,1)*24-N($E207)/60,2))</f>
        <v/>
      </c>
      <c r="G207" s="22" t="n"/>
      <c r="H207" s="22" t="n"/>
      <c r="I207" s="29" t="n"/>
      <c r="J207" s="10">
        <f>IF(OR($H207&lt;&gt;"erfasst",$A207=""),"",IF(AND($I207&lt;&gt;"",N($I207)-N($A207)&gt;Vorgaben!$C$11),"Frist überschritten",IF(N($F207)&gt;Vorgaben!$C$7,"über Höchstarbeitszeit",IF(AND(N($F207)&gt;9,N($E207)&lt;Vorgaben!$C$10),"Pause zu kurz",IF(AND(N($F207)&gt;6,N($E207)&lt;Vorgaben!$C$9),"Pause zu kurz",IF(AND(N($K207)&gt;0,N($K207)&lt;IF(N($A207)&gt;=DATE(2027,1,1),Vorgaben!$C$6,Vorgaben!$C$5)),"unter Mindestlohn",""))))))</f>
        <v/>
      </c>
      <c r="K207" s="28">
        <f>IF($B207="","",IFERROR(IF(N(INDEX(Personen!$E$2:$E$41,MATCH($B207,Personen!$B$2:$B$41,0)))=0,"",INDEX(Personen!$E$2:$E$41,MATCH($B207,Personen!$B$2:$B$41,0))),""))</f>
        <v/>
      </c>
      <c r="L207" s="28">
        <f>IF(OR($H207&lt;&gt;"erfasst",$F207=""),"",ROUND(N($F207)*N($K207),2))</f>
        <v/>
      </c>
      <c r="M207" s="22" t="n"/>
    </row>
    <row r="208">
      <c r="A208" s="29" t="n"/>
      <c r="B208" s="22" t="n"/>
      <c r="C208" s="30" t="n"/>
      <c r="D208" s="30" t="n"/>
      <c r="E208" s="31" t="n"/>
      <c r="F208" s="28">
        <f>IF(OR($H208&lt;&gt;"erfasst",$C208="",$D208=""),"",ROUND(MOD($D208-$C208,1)*24-N($E208)/60,2))</f>
        <v/>
      </c>
      <c r="G208" s="22" t="n"/>
      <c r="H208" s="22" t="n"/>
      <c r="I208" s="29" t="n"/>
      <c r="J208" s="10">
        <f>IF(OR($H208&lt;&gt;"erfasst",$A208=""),"",IF(AND($I208&lt;&gt;"",N($I208)-N($A208)&gt;Vorgaben!$C$11),"Frist überschritten",IF(N($F208)&gt;Vorgaben!$C$7,"über Höchstarbeitszeit",IF(AND(N($F208)&gt;9,N($E208)&lt;Vorgaben!$C$10),"Pause zu kurz",IF(AND(N($F208)&gt;6,N($E208)&lt;Vorgaben!$C$9),"Pause zu kurz",IF(AND(N($K208)&gt;0,N($K208)&lt;IF(N($A208)&gt;=DATE(2027,1,1),Vorgaben!$C$6,Vorgaben!$C$5)),"unter Mindestlohn",""))))))</f>
        <v/>
      </c>
      <c r="K208" s="28">
        <f>IF($B208="","",IFERROR(IF(N(INDEX(Personen!$E$2:$E$41,MATCH($B208,Personen!$B$2:$B$41,0)))=0,"",INDEX(Personen!$E$2:$E$41,MATCH($B208,Personen!$B$2:$B$41,0))),""))</f>
        <v/>
      </c>
      <c r="L208" s="28">
        <f>IF(OR($H208&lt;&gt;"erfasst",$F208=""),"",ROUND(N($F208)*N($K208),2))</f>
        <v/>
      </c>
      <c r="M208" s="22" t="n"/>
    </row>
    <row r="209">
      <c r="A209" s="29" t="n"/>
      <c r="B209" s="22" t="n"/>
      <c r="C209" s="30" t="n"/>
      <c r="D209" s="30" t="n"/>
      <c r="E209" s="31" t="n"/>
      <c r="F209" s="28">
        <f>IF(OR($H209&lt;&gt;"erfasst",$C209="",$D209=""),"",ROUND(MOD($D209-$C209,1)*24-N($E209)/60,2))</f>
        <v/>
      </c>
      <c r="G209" s="22" t="n"/>
      <c r="H209" s="22" t="n"/>
      <c r="I209" s="29" t="n"/>
      <c r="J209" s="10">
        <f>IF(OR($H209&lt;&gt;"erfasst",$A209=""),"",IF(AND($I209&lt;&gt;"",N($I209)-N($A209)&gt;Vorgaben!$C$11),"Frist überschritten",IF(N($F209)&gt;Vorgaben!$C$7,"über Höchstarbeitszeit",IF(AND(N($F209)&gt;9,N($E209)&lt;Vorgaben!$C$10),"Pause zu kurz",IF(AND(N($F209)&gt;6,N($E209)&lt;Vorgaben!$C$9),"Pause zu kurz",IF(AND(N($K209)&gt;0,N($K209)&lt;IF(N($A209)&gt;=DATE(2027,1,1),Vorgaben!$C$6,Vorgaben!$C$5)),"unter Mindestlohn",""))))))</f>
        <v/>
      </c>
      <c r="K209" s="28">
        <f>IF($B209="","",IFERROR(IF(N(INDEX(Personen!$E$2:$E$41,MATCH($B209,Personen!$B$2:$B$41,0)))=0,"",INDEX(Personen!$E$2:$E$41,MATCH($B209,Personen!$B$2:$B$41,0))),""))</f>
        <v/>
      </c>
      <c r="L209" s="28">
        <f>IF(OR($H209&lt;&gt;"erfasst",$F209=""),"",ROUND(N($F209)*N($K209),2))</f>
        <v/>
      </c>
      <c r="M209" s="22" t="n"/>
    </row>
    <row r="210">
      <c r="A210" s="29" t="n"/>
      <c r="B210" s="22" t="n"/>
      <c r="C210" s="30" t="n"/>
      <c r="D210" s="30" t="n"/>
      <c r="E210" s="31" t="n"/>
      <c r="F210" s="28">
        <f>IF(OR($H210&lt;&gt;"erfasst",$C210="",$D210=""),"",ROUND(MOD($D210-$C210,1)*24-N($E210)/60,2))</f>
        <v/>
      </c>
      <c r="G210" s="22" t="n"/>
      <c r="H210" s="22" t="n"/>
      <c r="I210" s="29" t="n"/>
      <c r="J210" s="10">
        <f>IF(OR($H210&lt;&gt;"erfasst",$A210=""),"",IF(AND($I210&lt;&gt;"",N($I210)-N($A210)&gt;Vorgaben!$C$11),"Frist überschritten",IF(N($F210)&gt;Vorgaben!$C$7,"über Höchstarbeitszeit",IF(AND(N($F210)&gt;9,N($E210)&lt;Vorgaben!$C$10),"Pause zu kurz",IF(AND(N($F210)&gt;6,N($E210)&lt;Vorgaben!$C$9),"Pause zu kurz",IF(AND(N($K210)&gt;0,N($K210)&lt;IF(N($A210)&gt;=DATE(2027,1,1),Vorgaben!$C$6,Vorgaben!$C$5)),"unter Mindestlohn",""))))))</f>
        <v/>
      </c>
      <c r="K210" s="28">
        <f>IF($B210="","",IFERROR(IF(N(INDEX(Personen!$E$2:$E$41,MATCH($B210,Personen!$B$2:$B$41,0)))=0,"",INDEX(Personen!$E$2:$E$41,MATCH($B210,Personen!$B$2:$B$41,0))),""))</f>
        <v/>
      </c>
      <c r="L210" s="28">
        <f>IF(OR($H210&lt;&gt;"erfasst",$F210=""),"",ROUND(N($F210)*N($K210),2))</f>
        <v/>
      </c>
      <c r="M210" s="22" t="n"/>
    </row>
    <row r="211">
      <c r="A211" s="29" t="n"/>
      <c r="B211" s="22" t="n"/>
      <c r="C211" s="30" t="n"/>
      <c r="D211" s="30" t="n"/>
      <c r="E211" s="31" t="n"/>
      <c r="F211" s="28">
        <f>IF(OR($H211&lt;&gt;"erfasst",$C211="",$D211=""),"",ROUND(MOD($D211-$C211,1)*24-N($E211)/60,2))</f>
        <v/>
      </c>
      <c r="G211" s="22" t="n"/>
      <c r="H211" s="22" t="n"/>
      <c r="I211" s="29" t="n"/>
      <c r="J211" s="10">
        <f>IF(OR($H211&lt;&gt;"erfasst",$A211=""),"",IF(AND($I211&lt;&gt;"",N($I211)-N($A211)&gt;Vorgaben!$C$11),"Frist überschritten",IF(N($F211)&gt;Vorgaben!$C$7,"über Höchstarbeitszeit",IF(AND(N($F211)&gt;9,N($E211)&lt;Vorgaben!$C$10),"Pause zu kurz",IF(AND(N($F211)&gt;6,N($E211)&lt;Vorgaben!$C$9),"Pause zu kurz",IF(AND(N($K211)&gt;0,N($K211)&lt;IF(N($A211)&gt;=DATE(2027,1,1),Vorgaben!$C$6,Vorgaben!$C$5)),"unter Mindestlohn",""))))))</f>
        <v/>
      </c>
      <c r="K211" s="28">
        <f>IF($B211="","",IFERROR(IF(N(INDEX(Personen!$E$2:$E$41,MATCH($B211,Personen!$B$2:$B$41,0)))=0,"",INDEX(Personen!$E$2:$E$41,MATCH($B211,Personen!$B$2:$B$41,0))),""))</f>
        <v/>
      </c>
      <c r="L211" s="28">
        <f>IF(OR($H211&lt;&gt;"erfasst",$F211=""),"",ROUND(N($F211)*N($K211),2))</f>
        <v/>
      </c>
      <c r="M211" s="22" t="n"/>
    </row>
    <row r="212">
      <c r="A212" s="29" t="n"/>
      <c r="B212" s="22" t="n"/>
      <c r="C212" s="30" t="n"/>
      <c r="D212" s="30" t="n"/>
      <c r="E212" s="31" t="n"/>
      <c r="F212" s="28">
        <f>IF(OR($H212&lt;&gt;"erfasst",$C212="",$D212=""),"",ROUND(MOD($D212-$C212,1)*24-N($E212)/60,2))</f>
        <v/>
      </c>
      <c r="G212" s="22" t="n"/>
      <c r="H212" s="22" t="n"/>
      <c r="I212" s="29" t="n"/>
      <c r="J212" s="10">
        <f>IF(OR($H212&lt;&gt;"erfasst",$A212=""),"",IF(AND($I212&lt;&gt;"",N($I212)-N($A212)&gt;Vorgaben!$C$11),"Frist überschritten",IF(N($F212)&gt;Vorgaben!$C$7,"über Höchstarbeitszeit",IF(AND(N($F212)&gt;9,N($E212)&lt;Vorgaben!$C$10),"Pause zu kurz",IF(AND(N($F212)&gt;6,N($E212)&lt;Vorgaben!$C$9),"Pause zu kurz",IF(AND(N($K212)&gt;0,N($K212)&lt;IF(N($A212)&gt;=DATE(2027,1,1),Vorgaben!$C$6,Vorgaben!$C$5)),"unter Mindestlohn",""))))))</f>
        <v/>
      </c>
      <c r="K212" s="28">
        <f>IF($B212="","",IFERROR(IF(N(INDEX(Personen!$E$2:$E$41,MATCH($B212,Personen!$B$2:$B$41,0)))=0,"",INDEX(Personen!$E$2:$E$41,MATCH($B212,Personen!$B$2:$B$41,0))),""))</f>
        <v/>
      </c>
      <c r="L212" s="28">
        <f>IF(OR($H212&lt;&gt;"erfasst",$F212=""),"",ROUND(N($F212)*N($K212),2))</f>
        <v/>
      </c>
      <c r="M212" s="22" t="n"/>
    </row>
    <row r="213">
      <c r="A213" s="29" t="n"/>
      <c r="B213" s="22" t="n"/>
      <c r="C213" s="30" t="n"/>
      <c r="D213" s="30" t="n"/>
      <c r="E213" s="31" t="n"/>
      <c r="F213" s="28">
        <f>IF(OR($H213&lt;&gt;"erfasst",$C213="",$D213=""),"",ROUND(MOD($D213-$C213,1)*24-N($E213)/60,2))</f>
        <v/>
      </c>
      <c r="G213" s="22" t="n"/>
      <c r="H213" s="22" t="n"/>
      <c r="I213" s="29" t="n"/>
      <c r="J213" s="10">
        <f>IF(OR($H213&lt;&gt;"erfasst",$A213=""),"",IF(AND($I213&lt;&gt;"",N($I213)-N($A213)&gt;Vorgaben!$C$11),"Frist überschritten",IF(N($F213)&gt;Vorgaben!$C$7,"über Höchstarbeitszeit",IF(AND(N($F213)&gt;9,N($E213)&lt;Vorgaben!$C$10),"Pause zu kurz",IF(AND(N($F213)&gt;6,N($E213)&lt;Vorgaben!$C$9),"Pause zu kurz",IF(AND(N($K213)&gt;0,N($K213)&lt;IF(N($A213)&gt;=DATE(2027,1,1),Vorgaben!$C$6,Vorgaben!$C$5)),"unter Mindestlohn",""))))))</f>
        <v/>
      </c>
      <c r="K213" s="28">
        <f>IF($B213="","",IFERROR(IF(N(INDEX(Personen!$E$2:$E$41,MATCH($B213,Personen!$B$2:$B$41,0)))=0,"",INDEX(Personen!$E$2:$E$41,MATCH($B213,Personen!$B$2:$B$41,0))),""))</f>
        <v/>
      </c>
      <c r="L213" s="28">
        <f>IF(OR($H213&lt;&gt;"erfasst",$F213=""),"",ROUND(N($F213)*N($K213),2))</f>
        <v/>
      </c>
      <c r="M213" s="22" t="n"/>
    </row>
    <row r="214">
      <c r="A214" s="29" t="n"/>
      <c r="B214" s="22" t="n"/>
      <c r="C214" s="30" t="n"/>
      <c r="D214" s="30" t="n"/>
      <c r="E214" s="31" t="n"/>
      <c r="F214" s="28">
        <f>IF(OR($H214&lt;&gt;"erfasst",$C214="",$D214=""),"",ROUND(MOD($D214-$C214,1)*24-N($E214)/60,2))</f>
        <v/>
      </c>
      <c r="G214" s="22" t="n"/>
      <c r="H214" s="22" t="n"/>
      <c r="I214" s="29" t="n"/>
      <c r="J214" s="10">
        <f>IF(OR($H214&lt;&gt;"erfasst",$A214=""),"",IF(AND($I214&lt;&gt;"",N($I214)-N($A214)&gt;Vorgaben!$C$11),"Frist überschritten",IF(N($F214)&gt;Vorgaben!$C$7,"über Höchstarbeitszeit",IF(AND(N($F214)&gt;9,N($E214)&lt;Vorgaben!$C$10),"Pause zu kurz",IF(AND(N($F214)&gt;6,N($E214)&lt;Vorgaben!$C$9),"Pause zu kurz",IF(AND(N($K214)&gt;0,N($K214)&lt;IF(N($A214)&gt;=DATE(2027,1,1),Vorgaben!$C$6,Vorgaben!$C$5)),"unter Mindestlohn",""))))))</f>
        <v/>
      </c>
      <c r="K214" s="28">
        <f>IF($B214="","",IFERROR(IF(N(INDEX(Personen!$E$2:$E$41,MATCH($B214,Personen!$B$2:$B$41,0)))=0,"",INDEX(Personen!$E$2:$E$41,MATCH($B214,Personen!$B$2:$B$41,0))),""))</f>
        <v/>
      </c>
      <c r="L214" s="28">
        <f>IF(OR($H214&lt;&gt;"erfasst",$F214=""),"",ROUND(N($F214)*N($K214),2))</f>
        <v/>
      </c>
      <c r="M214" s="22" t="n"/>
    </row>
    <row r="215">
      <c r="A215" s="29" t="n"/>
      <c r="B215" s="22" t="n"/>
      <c r="C215" s="30" t="n"/>
      <c r="D215" s="30" t="n"/>
      <c r="E215" s="31" t="n"/>
      <c r="F215" s="28">
        <f>IF(OR($H215&lt;&gt;"erfasst",$C215="",$D215=""),"",ROUND(MOD($D215-$C215,1)*24-N($E215)/60,2))</f>
        <v/>
      </c>
      <c r="G215" s="22" t="n"/>
      <c r="H215" s="22" t="n"/>
      <c r="I215" s="29" t="n"/>
      <c r="J215" s="10">
        <f>IF(OR($H215&lt;&gt;"erfasst",$A215=""),"",IF(AND($I215&lt;&gt;"",N($I215)-N($A215)&gt;Vorgaben!$C$11),"Frist überschritten",IF(N($F215)&gt;Vorgaben!$C$7,"über Höchstarbeitszeit",IF(AND(N($F215)&gt;9,N($E215)&lt;Vorgaben!$C$10),"Pause zu kurz",IF(AND(N($F215)&gt;6,N($E215)&lt;Vorgaben!$C$9),"Pause zu kurz",IF(AND(N($K215)&gt;0,N($K215)&lt;IF(N($A215)&gt;=DATE(2027,1,1),Vorgaben!$C$6,Vorgaben!$C$5)),"unter Mindestlohn",""))))))</f>
        <v/>
      </c>
      <c r="K215" s="28">
        <f>IF($B215="","",IFERROR(IF(N(INDEX(Personen!$E$2:$E$41,MATCH($B215,Personen!$B$2:$B$41,0)))=0,"",INDEX(Personen!$E$2:$E$41,MATCH($B215,Personen!$B$2:$B$41,0))),""))</f>
        <v/>
      </c>
      <c r="L215" s="28">
        <f>IF(OR($H215&lt;&gt;"erfasst",$F215=""),"",ROUND(N($F215)*N($K215),2))</f>
        <v/>
      </c>
      <c r="M215" s="22" t="n"/>
    </row>
    <row r="216">
      <c r="A216" s="29" t="n"/>
      <c r="B216" s="22" t="n"/>
      <c r="C216" s="30" t="n"/>
      <c r="D216" s="30" t="n"/>
      <c r="E216" s="31" t="n"/>
      <c r="F216" s="28">
        <f>IF(OR($H216&lt;&gt;"erfasst",$C216="",$D216=""),"",ROUND(MOD($D216-$C216,1)*24-N($E216)/60,2))</f>
        <v/>
      </c>
      <c r="G216" s="22" t="n"/>
      <c r="H216" s="22" t="n"/>
      <c r="I216" s="29" t="n"/>
      <c r="J216" s="10">
        <f>IF(OR($H216&lt;&gt;"erfasst",$A216=""),"",IF(AND($I216&lt;&gt;"",N($I216)-N($A216)&gt;Vorgaben!$C$11),"Frist überschritten",IF(N($F216)&gt;Vorgaben!$C$7,"über Höchstarbeitszeit",IF(AND(N($F216)&gt;9,N($E216)&lt;Vorgaben!$C$10),"Pause zu kurz",IF(AND(N($F216)&gt;6,N($E216)&lt;Vorgaben!$C$9),"Pause zu kurz",IF(AND(N($K216)&gt;0,N($K216)&lt;IF(N($A216)&gt;=DATE(2027,1,1),Vorgaben!$C$6,Vorgaben!$C$5)),"unter Mindestlohn",""))))))</f>
        <v/>
      </c>
      <c r="K216" s="28">
        <f>IF($B216="","",IFERROR(IF(N(INDEX(Personen!$E$2:$E$41,MATCH($B216,Personen!$B$2:$B$41,0)))=0,"",INDEX(Personen!$E$2:$E$41,MATCH($B216,Personen!$B$2:$B$41,0))),""))</f>
        <v/>
      </c>
      <c r="L216" s="28">
        <f>IF(OR($H216&lt;&gt;"erfasst",$F216=""),"",ROUND(N($F216)*N($K216),2))</f>
        <v/>
      </c>
      <c r="M216" s="22" t="n"/>
    </row>
    <row r="217">
      <c r="A217" s="29" t="n"/>
      <c r="B217" s="22" t="n"/>
      <c r="C217" s="30" t="n"/>
      <c r="D217" s="30" t="n"/>
      <c r="E217" s="31" t="n"/>
      <c r="F217" s="28">
        <f>IF(OR($H217&lt;&gt;"erfasst",$C217="",$D217=""),"",ROUND(MOD($D217-$C217,1)*24-N($E217)/60,2))</f>
        <v/>
      </c>
      <c r="G217" s="22" t="n"/>
      <c r="H217" s="22" t="n"/>
      <c r="I217" s="29" t="n"/>
      <c r="J217" s="10">
        <f>IF(OR($H217&lt;&gt;"erfasst",$A217=""),"",IF(AND($I217&lt;&gt;"",N($I217)-N($A217)&gt;Vorgaben!$C$11),"Frist überschritten",IF(N($F217)&gt;Vorgaben!$C$7,"über Höchstarbeitszeit",IF(AND(N($F217)&gt;9,N($E217)&lt;Vorgaben!$C$10),"Pause zu kurz",IF(AND(N($F217)&gt;6,N($E217)&lt;Vorgaben!$C$9),"Pause zu kurz",IF(AND(N($K217)&gt;0,N($K217)&lt;IF(N($A217)&gt;=DATE(2027,1,1),Vorgaben!$C$6,Vorgaben!$C$5)),"unter Mindestlohn",""))))))</f>
        <v/>
      </c>
      <c r="K217" s="28">
        <f>IF($B217="","",IFERROR(IF(N(INDEX(Personen!$E$2:$E$41,MATCH($B217,Personen!$B$2:$B$41,0)))=0,"",INDEX(Personen!$E$2:$E$41,MATCH($B217,Personen!$B$2:$B$41,0))),""))</f>
        <v/>
      </c>
      <c r="L217" s="28">
        <f>IF(OR($H217&lt;&gt;"erfasst",$F217=""),"",ROUND(N($F217)*N($K217),2))</f>
        <v/>
      </c>
      <c r="M217" s="22" t="n"/>
    </row>
    <row r="218">
      <c r="A218" s="29" t="n"/>
      <c r="B218" s="22" t="n"/>
      <c r="C218" s="30" t="n"/>
      <c r="D218" s="30" t="n"/>
      <c r="E218" s="31" t="n"/>
      <c r="F218" s="28">
        <f>IF(OR($H218&lt;&gt;"erfasst",$C218="",$D218=""),"",ROUND(MOD($D218-$C218,1)*24-N($E218)/60,2))</f>
        <v/>
      </c>
      <c r="G218" s="22" t="n"/>
      <c r="H218" s="22" t="n"/>
      <c r="I218" s="29" t="n"/>
      <c r="J218" s="10">
        <f>IF(OR($H218&lt;&gt;"erfasst",$A218=""),"",IF(AND($I218&lt;&gt;"",N($I218)-N($A218)&gt;Vorgaben!$C$11),"Frist überschritten",IF(N($F218)&gt;Vorgaben!$C$7,"über Höchstarbeitszeit",IF(AND(N($F218)&gt;9,N($E218)&lt;Vorgaben!$C$10),"Pause zu kurz",IF(AND(N($F218)&gt;6,N($E218)&lt;Vorgaben!$C$9),"Pause zu kurz",IF(AND(N($K218)&gt;0,N($K218)&lt;IF(N($A218)&gt;=DATE(2027,1,1),Vorgaben!$C$6,Vorgaben!$C$5)),"unter Mindestlohn",""))))))</f>
        <v/>
      </c>
      <c r="K218" s="28">
        <f>IF($B218="","",IFERROR(IF(N(INDEX(Personen!$E$2:$E$41,MATCH($B218,Personen!$B$2:$B$41,0)))=0,"",INDEX(Personen!$E$2:$E$41,MATCH($B218,Personen!$B$2:$B$41,0))),""))</f>
        <v/>
      </c>
      <c r="L218" s="28">
        <f>IF(OR($H218&lt;&gt;"erfasst",$F218=""),"",ROUND(N($F218)*N($K218),2))</f>
        <v/>
      </c>
      <c r="M218" s="22" t="n"/>
    </row>
    <row r="219">
      <c r="A219" s="29" t="n"/>
      <c r="B219" s="22" t="n"/>
      <c r="C219" s="30" t="n"/>
      <c r="D219" s="30" t="n"/>
      <c r="E219" s="31" t="n"/>
      <c r="F219" s="28">
        <f>IF(OR($H219&lt;&gt;"erfasst",$C219="",$D219=""),"",ROUND(MOD($D219-$C219,1)*24-N($E219)/60,2))</f>
        <v/>
      </c>
      <c r="G219" s="22" t="n"/>
      <c r="H219" s="22" t="n"/>
      <c r="I219" s="29" t="n"/>
      <c r="J219" s="10">
        <f>IF(OR($H219&lt;&gt;"erfasst",$A219=""),"",IF(AND($I219&lt;&gt;"",N($I219)-N($A219)&gt;Vorgaben!$C$11),"Frist überschritten",IF(N($F219)&gt;Vorgaben!$C$7,"über Höchstarbeitszeit",IF(AND(N($F219)&gt;9,N($E219)&lt;Vorgaben!$C$10),"Pause zu kurz",IF(AND(N($F219)&gt;6,N($E219)&lt;Vorgaben!$C$9),"Pause zu kurz",IF(AND(N($K219)&gt;0,N($K219)&lt;IF(N($A219)&gt;=DATE(2027,1,1),Vorgaben!$C$6,Vorgaben!$C$5)),"unter Mindestlohn",""))))))</f>
        <v/>
      </c>
      <c r="K219" s="28">
        <f>IF($B219="","",IFERROR(IF(N(INDEX(Personen!$E$2:$E$41,MATCH($B219,Personen!$B$2:$B$41,0)))=0,"",INDEX(Personen!$E$2:$E$41,MATCH($B219,Personen!$B$2:$B$41,0))),""))</f>
        <v/>
      </c>
      <c r="L219" s="28">
        <f>IF(OR($H219&lt;&gt;"erfasst",$F219=""),"",ROUND(N($F219)*N($K219),2))</f>
        <v/>
      </c>
      <c r="M219" s="22" t="n"/>
    </row>
    <row r="220">
      <c r="A220" s="29" t="n"/>
      <c r="B220" s="22" t="n"/>
      <c r="C220" s="30" t="n"/>
      <c r="D220" s="30" t="n"/>
      <c r="E220" s="31" t="n"/>
      <c r="F220" s="28">
        <f>IF(OR($H220&lt;&gt;"erfasst",$C220="",$D220=""),"",ROUND(MOD($D220-$C220,1)*24-N($E220)/60,2))</f>
        <v/>
      </c>
      <c r="G220" s="22" t="n"/>
      <c r="H220" s="22" t="n"/>
      <c r="I220" s="29" t="n"/>
      <c r="J220" s="10">
        <f>IF(OR($H220&lt;&gt;"erfasst",$A220=""),"",IF(AND($I220&lt;&gt;"",N($I220)-N($A220)&gt;Vorgaben!$C$11),"Frist überschritten",IF(N($F220)&gt;Vorgaben!$C$7,"über Höchstarbeitszeit",IF(AND(N($F220)&gt;9,N($E220)&lt;Vorgaben!$C$10),"Pause zu kurz",IF(AND(N($F220)&gt;6,N($E220)&lt;Vorgaben!$C$9),"Pause zu kurz",IF(AND(N($K220)&gt;0,N($K220)&lt;IF(N($A220)&gt;=DATE(2027,1,1),Vorgaben!$C$6,Vorgaben!$C$5)),"unter Mindestlohn",""))))))</f>
        <v/>
      </c>
      <c r="K220" s="28">
        <f>IF($B220="","",IFERROR(IF(N(INDEX(Personen!$E$2:$E$41,MATCH($B220,Personen!$B$2:$B$41,0)))=0,"",INDEX(Personen!$E$2:$E$41,MATCH($B220,Personen!$B$2:$B$41,0))),""))</f>
        <v/>
      </c>
      <c r="L220" s="28">
        <f>IF(OR($H220&lt;&gt;"erfasst",$F220=""),"",ROUND(N($F220)*N($K220),2))</f>
        <v/>
      </c>
      <c r="M220" s="22" t="n"/>
    </row>
    <row r="221">
      <c r="A221" s="29" t="n"/>
      <c r="B221" s="22" t="n"/>
      <c r="C221" s="30" t="n"/>
      <c r="D221" s="30" t="n"/>
      <c r="E221" s="31" t="n"/>
      <c r="F221" s="28">
        <f>IF(OR($H221&lt;&gt;"erfasst",$C221="",$D221=""),"",ROUND(MOD($D221-$C221,1)*24-N($E221)/60,2))</f>
        <v/>
      </c>
      <c r="G221" s="22" t="n"/>
      <c r="H221" s="22" t="n"/>
      <c r="I221" s="29" t="n"/>
      <c r="J221" s="10">
        <f>IF(OR($H221&lt;&gt;"erfasst",$A221=""),"",IF(AND($I221&lt;&gt;"",N($I221)-N($A221)&gt;Vorgaben!$C$11),"Frist überschritten",IF(N($F221)&gt;Vorgaben!$C$7,"über Höchstarbeitszeit",IF(AND(N($F221)&gt;9,N($E221)&lt;Vorgaben!$C$10),"Pause zu kurz",IF(AND(N($F221)&gt;6,N($E221)&lt;Vorgaben!$C$9),"Pause zu kurz",IF(AND(N($K221)&gt;0,N($K221)&lt;IF(N($A221)&gt;=DATE(2027,1,1),Vorgaben!$C$6,Vorgaben!$C$5)),"unter Mindestlohn",""))))))</f>
        <v/>
      </c>
      <c r="K221" s="28">
        <f>IF($B221="","",IFERROR(IF(N(INDEX(Personen!$E$2:$E$41,MATCH($B221,Personen!$B$2:$B$41,0)))=0,"",INDEX(Personen!$E$2:$E$41,MATCH($B221,Personen!$B$2:$B$41,0))),""))</f>
        <v/>
      </c>
      <c r="L221" s="28">
        <f>IF(OR($H221&lt;&gt;"erfasst",$F221=""),"",ROUND(N($F221)*N($K221),2))</f>
        <v/>
      </c>
      <c r="M221" s="22" t="n"/>
    </row>
    <row r="222">
      <c r="A222" s="29" t="n"/>
      <c r="B222" s="22" t="n"/>
      <c r="C222" s="30" t="n"/>
      <c r="D222" s="30" t="n"/>
      <c r="E222" s="31" t="n"/>
      <c r="F222" s="28">
        <f>IF(OR($H222&lt;&gt;"erfasst",$C222="",$D222=""),"",ROUND(MOD($D222-$C222,1)*24-N($E222)/60,2))</f>
        <v/>
      </c>
      <c r="G222" s="22" t="n"/>
      <c r="H222" s="22" t="n"/>
      <c r="I222" s="29" t="n"/>
      <c r="J222" s="10">
        <f>IF(OR($H222&lt;&gt;"erfasst",$A222=""),"",IF(AND($I222&lt;&gt;"",N($I222)-N($A222)&gt;Vorgaben!$C$11),"Frist überschritten",IF(N($F222)&gt;Vorgaben!$C$7,"über Höchstarbeitszeit",IF(AND(N($F222)&gt;9,N($E222)&lt;Vorgaben!$C$10),"Pause zu kurz",IF(AND(N($F222)&gt;6,N($E222)&lt;Vorgaben!$C$9),"Pause zu kurz",IF(AND(N($K222)&gt;0,N($K222)&lt;IF(N($A222)&gt;=DATE(2027,1,1),Vorgaben!$C$6,Vorgaben!$C$5)),"unter Mindestlohn",""))))))</f>
        <v/>
      </c>
      <c r="K222" s="28">
        <f>IF($B222="","",IFERROR(IF(N(INDEX(Personen!$E$2:$E$41,MATCH($B222,Personen!$B$2:$B$41,0)))=0,"",INDEX(Personen!$E$2:$E$41,MATCH($B222,Personen!$B$2:$B$41,0))),""))</f>
        <v/>
      </c>
      <c r="L222" s="28">
        <f>IF(OR($H222&lt;&gt;"erfasst",$F222=""),"",ROUND(N($F222)*N($K222),2))</f>
        <v/>
      </c>
      <c r="M222" s="22" t="n"/>
    </row>
    <row r="223">
      <c r="A223" s="29" t="n"/>
      <c r="B223" s="22" t="n"/>
      <c r="C223" s="30" t="n"/>
      <c r="D223" s="30" t="n"/>
      <c r="E223" s="31" t="n"/>
      <c r="F223" s="28">
        <f>IF(OR($H223&lt;&gt;"erfasst",$C223="",$D223=""),"",ROUND(MOD($D223-$C223,1)*24-N($E223)/60,2))</f>
        <v/>
      </c>
      <c r="G223" s="22" t="n"/>
      <c r="H223" s="22" t="n"/>
      <c r="I223" s="29" t="n"/>
      <c r="J223" s="10">
        <f>IF(OR($H223&lt;&gt;"erfasst",$A223=""),"",IF(AND($I223&lt;&gt;"",N($I223)-N($A223)&gt;Vorgaben!$C$11),"Frist überschritten",IF(N($F223)&gt;Vorgaben!$C$7,"über Höchstarbeitszeit",IF(AND(N($F223)&gt;9,N($E223)&lt;Vorgaben!$C$10),"Pause zu kurz",IF(AND(N($F223)&gt;6,N($E223)&lt;Vorgaben!$C$9),"Pause zu kurz",IF(AND(N($K223)&gt;0,N($K223)&lt;IF(N($A223)&gt;=DATE(2027,1,1),Vorgaben!$C$6,Vorgaben!$C$5)),"unter Mindestlohn",""))))))</f>
        <v/>
      </c>
      <c r="K223" s="28">
        <f>IF($B223="","",IFERROR(IF(N(INDEX(Personen!$E$2:$E$41,MATCH($B223,Personen!$B$2:$B$41,0)))=0,"",INDEX(Personen!$E$2:$E$41,MATCH($B223,Personen!$B$2:$B$41,0))),""))</f>
        <v/>
      </c>
      <c r="L223" s="28">
        <f>IF(OR($H223&lt;&gt;"erfasst",$F223=""),"",ROUND(N($F223)*N($K223),2))</f>
        <v/>
      </c>
      <c r="M223" s="22" t="n"/>
    </row>
    <row r="224">
      <c r="A224" s="29" t="n"/>
      <c r="B224" s="22" t="n"/>
      <c r="C224" s="30" t="n"/>
      <c r="D224" s="30" t="n"/>
      <c r="E224" s="31" t="n"/>
      <c r="F224" s="28">
        <f>IF(OR($H224&lt;&gt;"erfasst",$C224="",$D224=""),"",ROUND(MOD($D224-$C224,1)*24-N($E224)/60,2))</f>
        <v/>
      </c>
      <c r="G224" s="22" t="n"/>
      <c r="H224" s="22" t="n"/>
      <c r="I224" s="29" t="n"/>
      <c r="J224" s="10">
        <f>IF(OR($H224&lt;&gt;"erfasst",$A224=""),"",IF(AND($I224&lt;&gt;"",N($I224)-N($A224)&gt;Vorgaben!$C$11),"Frist überschritten",IF(N($F224)&gt;Vorgaben!$C$7,"über Höchstarbeitszeit",IF(AND(N($F224)&gt;9,N($E224)&lt;Vorgaben!$C$10),"Pause zu kurz",IF(AND(N($F224)&gt;6,N($E224)&lt;Vorgaben!$C$9),"Pause zu kurz",IF(AND(N($K224)&gt;0,N($K224)&lt;IF(N($A224)&gt;=DATE(2027,1,1),Vorgaben!$C$6,Vorgaben!$C$5)),"unter Mindestlohn",""))))))</f>
        <v/>
      </c>
      <c r="K224" s="28">
        <f>IF($B224="","",IFERROR(IF(N(INDEX(Personen!$E$2:$E$41,MATCH($B224,Personen!$B$2:$B$41,0)))=0,"",INDEX(Personen!$E$2:$E$41,MATCH($B224,Personen!$B$2:$B$41,0))),""))</f>
        <v/>
      </c>
      <c r="L224" s="28">
        <f>IF(OR($H224&lt;&gt;"erfasst",$F224=""),"",ROUND(N($F224)*N($K224),2))</f>
        <v/>
      </c>
      <c r="M224" s="22" t="n"/>
    </row>
    <row r="225">
      <c r="A225" s="29" t="n"/>
      <c r="B225" s="22" t="n"/>
      <c r="C225" s="30" t="n"/>
      <c r="D225" s="30" t="n"/>
      <c r="E225" s="31" t="n"/>
      <c r="F225" s="28">
        <f>IF(OR($H225&lt;&gt;"erfasst",$C225="",$D225=""),"",ROUND(MOD($D225-$C225,1)*24-N($E225)/60,2))</f>
        <v/>
      </c>
      <c r="G225" s="22" t="n"/>
      <c r="H225" s="22" t="n"/>
      <c r="I225" s="29" t="n"/>
      <c r="J225" s="10">
        <f>IF(OR($H225&lt;&gt;"erfasst",$A225=""),"",IF(AND($I225&lt;&gt;"",N($I225)-N($A225)&gt;Vorgaben!$C$11),"Frist überschritten",IF(N($F225)&gt;Vorgaben!$C$7,"über Höchstarbeitszeit",IF(AND(N($F225)&gt;9,N($E225)&lt;Vorgaben!$C$10),"Pause zu kurz",IF(AND(N($F225)&gt;6,N($E225)&lt;Vorgaben!$C$9),"Pause zu kurz",IF(AND(N($K225)&gt;0,N($K225)&lt;IF(N($A225)&gt;=DATE(2027,1,1),Vorgaben!$C$6,Vorgaben!$C$5)),"unter Mindestlohn",""))))))</f>
        <v/>
      </c>
      <c r="K225" s="28">
        <f>IF($B225="","",IFERROR(IF(N(INDEX(Personen!$E$2:$E$41,MATCH($B225,Personen!$B$2:$B$41,0)))=0,"",INDEX(Personen!$E$2:$E$41,MATCH($B225,Personen!$B$2:$B$41,0))),""))</f>
        <v/>
      </c>
      <c r="L225" s="28">
        <f>IF(OR($H225&lt;&gt;"erfasst",$F225=""),"",ROUND(N($F225)*N($K225),2))</f>
        <v/>
      </c>
      <c r="M225" s="22" t="n"/>
    </row>
    <row r="226">
      <c r="A226" s="29" t="n"/>
      <c r="B226" s="22" t="n"/>
      <c r="C226" s="30" t="n"/>
      <c r="D226" s="30" t="n"/>
      <c r="E226" s="31" t="n"/>
      <c r="F226" s="28">
        <f>IF(OR($H226&lt;&gt;"erfasst",$C226="",$D226=""),"",ROUND(MOD($D226-$C226,1)*24-N($E226)/60,2))</f>
        <v/>
      </c>
      <c r="G226" s="22" t="n"/>
      <c r="H226" s="22" t="n"/>
      <c r="I226" s="29" t="n"/>
      <c r="J226" s="10">
        <f>IF(OR($H226&lt;&gt;"erfasst",$A226=""),"",IF(AND($I226&lt;&gt;"",N($I226)-N($A226)&gt;Vorgaben!$C$11),"Frist überschritten",IF(N($F226)&gt;Vorgaben!$C$7,"über Höchstarbeitszeit",IF(AND(N($F226)&gt;9,N($E226)&lt;Vorgaben!$C$10),"Pause zu kurz",IF(AND(N($F226)&gt;6,N($E226)&lt;Vorgaben!$C$9),"Pause zu kurz",IF(AND(N($K226)&gt;0,N($K226)&lt;IF(N($A226)&gt;=DATE(2027,1,1),Vorgaben!$C$6,Vorgaben!$C$5)),"unter Mindestlohn",""))))))</f>
        <v/>
      </c>
      <c r="K226" s="28">
        <f>IF($B226="","",IFERROR(IF(N(INDEX(Personen!$E$2:$E$41,MATCH($B226,Personen!$B$2:$B$41,0)))=0,"",INDEX(Personen!$E$2:$E$41,MATCH($B226,Personen!$B$2:$B$41,0))),""))</f>
        <v/>
      </c>
      <c r="L226" s="28">
        <f>IF(OR($H226&lt;&gt;"erfasst",$F226=""),"",ROUND(N($F226)*N($K226),2))</f>
        <v/>
      </c>
      <c r="M226" s="22" t="n"/>
    </row>
    <row r="227">
      <c r="A227" s="29" t="n"/>
      <c r="B227" s="22" t="n"/>
      <c r="C227" s="30" t="n"/>
      <c r="D227" s="30" t="n"/>
      <c r="E227" s="31" t="n"/>
      <c r="F227" s="28">
        <f>IF(OR($H227&lt;&gt;"erfasst",$C227="",$D227=""),"",ROUND(MOD($D227-$C227,1)*24-N($E227)/60,2))</f>
        <v/>
      </c>
      <c r="G227" s="22" t="n"/>
      <c r="H227" s="22" t="n"/>
      <c r="I227" s="29" t="n"/>
      <c r="J227" s="10">
        <f>IF(OR($H227&lt;&gt;"erfasst",$A227=""),"",IF(AND($I227&lt;&gt;"",N($I227)-N($A227)&gt;Vorgaben!$C$11),"Frist überschritten",IF(N($F227)&gt;Vorgaben!$C$7,"über Höchstarbeitszeit",IF(AND(N($F227)&gt;9,N($E227)&lt;Vorgaben!$C$10),"Pause zu kurz",IF(AND(N($F227)&gt;6,N($E227)&lt;Vorgaben!$C$9),"Pause zu kurz",IF(AND(N($K227)&gt;0,N($K227)&lt;IF(N($A227)&gt;=DATE(2027,1,1),Vorgaben!$C$6,Vorgaben!$C$5)),"unter Mindestlohn",""))))))</f>
        <v/>
      </c>
      <c r="K227" s="28">
        <f>IF($B227="","",IFERROR(IF(N(INDEX(Personen!$E$2:$E$41,MATCH($B227,Personen!$B$2:$B$41,0)))=0,"",INDEX(Personen!$E$2:$E$41,MATCH($B227,Personen!$B$2:$B$41,0))),""))</f>
        <v/>
      </c>
      <c r="L227" s="28">
        <f>IF(OR($H227&lt;&gt;"erfasst",$F227=""),"",ROUND(N($F227)*N($K227),2))</f>
        <v/>
      </c>
      <c r="M227" s="22" t="n"/>
    </row>
    <row r="228">
      <c r="A228" s="29" t="n"/>
      <c r="B228" s="22" t="n"/>
      <c r="C228" s="30" t="n"/>
      <c r="D228" s="30" t="n"/>
      <c r="E228" s="31" t="n"/>
      <c r="F228" s="28">
        <f>IF(OR($H228&lt;&gt;"erfasst",$C228="",$D228=""),"",ROUND(MOD($D228-$C228,1)*24-N($E228)/60,2))</f>
        <v/>
      </c>
      <c r="G228" s="22" t="n"/>
      <c r="H228" s="22" t="n"/>
      <c r="I228" s="29" t="n"/>
      <c r="J228" s="10">
        <f>IF(OR($H228&lt;&gt;"erfasst",$A228=""),"",IF(AND($I228&lt;&gt;"",N($I228)-N($A228)&gt;Vorgaben!$C$11),"Frist überschritten",IF(N($F228)&gt;Vorgaben!$C$7,"über Höchstarbeitszeit",IF(AND(N($F228)&gt;9,N($E228)&lt;Vorgaben!$C$10),"Pause zu kurz",IF(AND(N($F228)&gt;6,N($E228)&lt;Vorgaben!$C$9),"Pause zu kurz",IF(AND(N($K228)&gt;0,N($K228)&lt;IF(N($A228)&gt;=DATE(2027,1,1),Vorgaben!$C$6,Vorgaben!$C$5)),"unter Mindestlohn",""))))))</f>
        <v/>
      </c>
      <c r="K228" s="28">
        <f>IF($B228="","",IFERROR(IF(N(INDEX(Personen!$E$2:$E$41,MATCH($B228,Personen!$B$2:$B$41,0)))=0,"",INDEX(Personen!$E$2:$E$41,MATCH($B228,Personen!$B$2:$B$41,0))),""))</f>
        <v/>
      </c>
      <c r="L228" s="28">
        <f>IF(OR($H228&lt;&gt;"erfasst",$F228=""),"",ROUND(N($F228)*N($K228),2))</f>
        <v/>
      </c>
      <c r="M228" s="22" t="n"/>
    </row>
    <row r="229">
      <c r="A229" s="29" t="n"/>
      <c r="B229" s="22" t="n"/>
      <c r="C229" s="30" t="n"/>
      <c r="D229" s="30" t="n"/>
      <c r="E229" s="31" t="n"/>
      <c r="F229" s="28">
        <f>IF(OR($H229&lt;&gt;"erfasst",$C229="",$D229=""),"",ROUND(MOD($D229-$C229,1)*24-N($E229)/60,2))</f>
        <v/>
      </c>
      <c r="G229" s="22" t="n"/>
      <c r="H229" s="22" t="n"/>
      <c r="I229" s="29" t="n"/>
      <c r="J229" s="10">
        <f>IF(OR($H229&lt;&gt;"erfasst",$A229=""),"",IF(AND($I229&lt;&gt;"",N($I229)-N($A229)&gt;Vorgaben!$C$11),"Frist überschritten",IF(N($F229)&gt;Vorgaben!$C$7,"über Höchstarbeitszeit",IF(AND(N($F229)&gt;9,N($E229)&lt;Vorgaben!$C$10),"Pause zu kurz",IF(AND(N($F229)&gt;6,N($E229)&lt;Vorgaben!$C$9),"Pause zu kurz",IF(AND(N($K229)&gt;0,N($K229)&lt;IF(N($A229)&gt;=DATE(2027,1,1),Vorgaben!$C$6,Vorgaben!$C$5)),"unter Mindestlohn",""))))))</f>
        <v/>
      </c>
      <c r="K229" s="28">
        <f>IF($B229="","",IFERROR(IF(N(INDEX(Personen!$E$2:$E$41,MATCH($B229,Personen!$B$2:$B$41,0)))=0,"",INDEX(Personen!$E$2:$E$41,MATCH($B229,Personen!$B$2:$B$41,0))),""))</f>
        <v/>
      </c>
      <c r="L229" s="28">
        <f>IF(OR($H229&lt;&gt;"erfasst",$F229=""),"",ROUND(N($F229)*N($K229),2))</f>
        <v/>
      </c>
      <c r="M229" s="22" t="n"/>
    </row>
    <row r="230">
      <c r="A230" s="29" t="n"/>
      <c r="B230" s="22" t="n"/>
      <c r="C230" s="30" t="n"/>
      <c r="D230" s="30" t="n"/>
      <c r="E230" s="31" t="n"/>
      <c r="F230" s="28">
        <f>IF(OR($H230&lt;&gt;"erfasst",$C230="",$D230=""),"",ROUND(MOD($D230-$C230,1)*24-N($E230)/60,2))</f>
        <v/>
      </c>
      <c r="G230" s="22" t="n"/>
      <c r="H230" s="22" t="n"/>
      <c r="I230" s="29" t="n"/>
      <c r="J230" s="10">
        <f>IF(OR($H230&lt;&gt;"erfasst",$A230=""),"",IF(AND($I230&lt;&gt;"",N($I230)-N($A230)&gt;Vorgaben!$C$11),"Frist überschritten",IF(N($F230)&gt;Vorgaben!$C$7,"über Höchstarbeitszeit",IF(AND(N($F230)&gt;9,N($E230)&lt;Vorgaben!$C$10),"Pause zu kurz",IF(AND(N($F230)&gt;6,N($E230)&lt;Vorgaben!$C$9),"Pause zu kurz",IF(AND(N($K230)&gt;0,N($K230)&lt;IF(N($A230)&gt;=DATE(2027,1,1),Vorgaben!$C$6,Vorgaben!$C$5)),"unter Mindestlohn",""))))))</f>
        <v/>
      </c>
      <c r="K230" s="28">
        <f>IF($B230="","",IFERROR(IF(N(INDEX(Personen!$E$2:$E$41,MATCH($B230,Personen!$B$2:$B$41,0)))=0,"",INDEX(Personen!$E$2:$E$41,MATCH($B230,Personen!$B$2:$B$41,0))),""))</f>
        <v/>
      </c>
      <c r="L230" s="28">
        <f>IF(OR($H230&lt;&gt;"erfasst",$F230=""),"",ROUND(N($F230)*N($K230),2))</f>
        <v/>
      </c>
      <c r="M230" s="22" t="n"/>
    </row>
    <row r="231">
      <c r="A231" s="29" t="n"/>
      <c r="B231" s="22" t="n"/>
      <c r="C231" s="30" t="n"/>
      <c r="D231" s="30" t="n"/>
      <c r="E231" s="31" t="n"/>
      <c r="F231" s="28">
        <f>IF(OR($H231&lt;&gt;"erfasst",$C231="",$D231=""),"",ROUND(MOD($D231-$C231,1)*24-N($E231)/60,2))</f>
        <v/>
      </c>
      <c r="G231" s="22" t="n"/>
      <c r="H231" s="22" t="n"/>
      <c r="I231" s="29" t="n"/>
      <c r="J231" s="10">
        <f>IF(OR($H231&lt;&gt;"erfasst",$A231=""),"",IF(AND($I231&lt;&gt;"",N($I231)-N($A231)&gt;Vorgaben!$C$11),"Frist überschritten",IF(N($F231)&gt;Vorgaben!$C$7,"über Höchstarbeitszeit",IF(AND(N($F231)&gt;9,N($E231)&lt;Vorgaben!$C$10),"Pause zu kurz",IF(AND(N($F231)&gt;6,N($E231)&lt;Vorgaben!$C$9),"Pause zu kurz",IF(AND(N($K231)&gt;0,N($K231)&lt;IF(N($A231)&gt;=DATE(2027,1,1),Vorgaben!$C$6,Vorgaben!$C$5)),"unter Mindestlohn",""))))))</f>
        <v/>
      </c>
      <c r="K231" s="28">
        <f>IF($B231="","",IFERROR(IF(N(INDEX(Personen!$E$2:$E$41,MATCH($B231,Personen!$B$2:$B$41,0)))=0,"",INDEX(Personen!$E$2:$E$41,MATCH($B231,Personen!$B$2:$B$41,0))),""))</f>
        <v/>
      </c>
      <c r="L231" s="28">
        <f>IF(OR($H231&lt;&gt;"erfasst",$F231=""),"",ROUND(N($F231)*N($K231),2))</f>
        <v/>
      </c>
      <c r="M231" s="22" t="n"/>
    </row>
    <row r="232">
      <c r="A232" s="29" t="n"/>
      <c r="B232" s="22" t="n"/>
      <c r="C232" s="30" t="n"/>
      <c r="D232" s="30" t="n"/>
      <c r="E232" s="31" t="n"/>
      <c r="F232" s="28">
        <f>IF(OR($H232&lt;&gt;"erfasst",$C232="",$D232=""),"",ROUND(MOD($D232-$C232,1)*24-N($E232)/60,2))</f>
        <v/>
      </c>
      <c r="G232" s="22" t="n"/>
      <c r="H232" s="22" t="n"/>
      <c r="I232" s="29" t="n"/>
      <c r="J232" s="10">
        <f>IF(OR($H232&lt;&gt;"erfasst",$A232=""),"",IF(AND($I232&lt;&gt;"",N($I232)-N($A232)&gt;Vorgaben!$C$11),"Frist überschritten",IF(N($F232)&gt;Vorgaben!$C$7,"über Höchstarbeitszeit",IF(AND(N($F232)&gt;9,N($E232)&lt;Vorgaben!$C$10),"Pause zu kurz",IF(AND(N($F232)&gt;6,N($E232)&lt;Vorgaben!$C$9),"Pause zu kurz",IF(AND(N($K232)&gt;0,N($K232)&lt;IF(N($A232)&gt;=DATE(2027,1,1),Vorgaben!$C$6,Vorgaben!$C$5)),"unter Mindestlohn",""))))))</f>
        <v/>
      </c>
      <c r="K232" s="28">
        <f>IF($B232="","",IFERROR(IF(N(INDEX(Personen!$E$2:$E$41,MATCH($B232,Personen!$B$2:$B$41,0)))=0,"",INDEX(Personen!$E$2:$E$41,MATCH($B232,Personen!$B$2:$B$41,0))),""))</f>
        <v/>
      </c>
      <c r="L232" s="28">
        <f>IF(OR($H232&lt;&gt;"erfasst",$F232=""),"",ROUND(N($F232)*N($K232),2))</f>
        <v/>
      </c>
      <c r="M232" s="22" t="n"/>
    </row>
    <row r="233">
      <c r="A233" s="29" t="n"/>
      <c r="B233" s="22" t="n"/>
      <c r="C233" s="30" t="n"/>
      <c r="D233" s="30" t="n"/>
      <c r="E233" s="31" t="n"/>
      <c r="F233" s="28">
        <f>IF(OR($H233&lt;&gt;"erfasst",$C233="",$D233=""),"",ROUND(MOD($D233-$C233,1)*24-N($E233)/60,2))</f>
        <v/>
      </c>
      <c r="G233" s="22" t="n"/>
      <c r="H233" s="22" t="n"/>
      <c r="I233" s="29" t="n"/>
      <c r="J233" s="10">
        <f>IF(OR($H233&lt;&gt;"erfasst",$A233=""),"",IF(AND($I233&lt;&gt;"",N($I233)-N($A233)&gt;Vorgaben!$C$11),"Frist überschritten",IF(N($F233)&gt;Vorgaben!$C$7,"über Höchstarbeitszeit",IF(AND(N($F233)&gt;9,N($E233)&lt;Vorgaben!$C$10),"Pause zu kurz",IF(AND(N($F233)&gt;6,N($E233)&lt;Vorgaben!$C$9),"Pause zu kurz",IF(AND(N($K233)&gt;0,N($K233)&lt;IF(N($A233)&gt;=DATE(2027,1,1),Vorgaben!$C$6,Vorgaben!$C$5)),"unter Mindestlohn",""))))))</f>
        <v/>
      </c>
      <c r="K233" s="28">
        <f>IF($B233="","",IFERROR(IF(N(INDEX(Personen!$E$2:$E$41,MATCH($B233,Personen!$B$2:$B$41,0)))=0,"",INDEX(Personen!$E$2:$E$41,MATCH($B233,Personen!$B$2:$B$41,0))),""))</f>
        <v/>
      </c>
      <c r="L233" s="28">
        <f>IF(OR($H233&lt;&gt;"erfasst",$F233=""),"",ROUND(N($F233)*N($K233),2))</f>
        <v/>
      </c>
      <c r="M233" s="22" t="n"/>
    </row>
    <row r="234">
      <c r="A234" s="29" t="n"/>
      <c r="B234" s="22" t="n"/>
      <c r="C234" s="30" t="n"/>
      <c r="D234" s="30" t="n"/>
      <c r="E234" s="31" t="n"/>
      <c r="F234" s="28">
        <f>IF(OR($H234&lt;&gt;"erfasst",$C234="",$D234=""),"",ROUND(MOD($D234-$C234,1)*24-N($E234)/60,2))</f>
        <v/>
      </c>
      <c r="G234" s="22" t="n"/>
      <c r="H234" s="22" t="n"/>
      <c r="I234" s="29" t="n"/>
      <c r="J234" s="10">
        <f>IF(OR($H234&lt;&gt;"erfasst",$A234=""),"",IF(AND($I234&lt;&gt;"",N($I234)-N($A234)&gt;Vorgaben!$C$11),"Frist überschritten",IF(N($F234)&gt;Vorgaben!$C$7,"über Höchstarbeitszeit",IF(AND(N($F234)&gt;9,N($E234)&lt;Vorgaben!$C$10),"Pause zu kurz",IF(AND(N($F234)&gt;6,N($E234)&lt;Vorgaben!$C$9),"Pause zu kurz",IF(AND(N($K234)&gt;0,N($K234)&lt;IF(N($A234)&gt;=DATE(2027,1,1),Vorgaben!$C$6,Vorgaben!$C$5)),"unter Mindestlohn",""))))))</f>
        <v/>
      </c>
      <c r="K234" s="28">
        <f>IF($B234="","",IFERROR(IF(N(INDEX(Personen!$E$2:$E$41,MATCH($B234,Personen!$B$2:$B$41,0)))=0,"",INDEX(Personen!$E$2:$E$41,MATCH($B234,Personen!$B$2:$B$41,0))),""))</f>
        <v/>
      </c>
      <c r="L234" s="28">
        <f>IF(OR($H234&lt;&gt;"erfasst",$F234=""),"",ROUND(N($F234)*N($K234),2))</f>
        <v/>
      </c>
      <c r="M234" s="22" t="n"/>
    </row>
    <row r="235">
      <c r="A235" s="29" t="n"/>
      <c r="B235" s="22" t="n"/>
      <c r="C235" s="30" t="n"/>
      <c r="D235" s="30" t="n"/>
      <c r="E235" s="31" t="n"/>
      <c r="F235" s="28">
        <f>IF(OR($H235&lt;&gt;"erfasst",$C235="",$D235=""),"",ROUND(MOD($D235-$C235,1)*24-N($E235)/60,2))</f>
        <v/>
      </c>
      <c r="G235" s="22" t="n"/>
      <c r="H235" s="22" t="n"/>
      <c r="I235" s="29" t="n"/>
      <c r="J235" s="10">
        <f>IF(OR($H235&lt;&gt;"erfasst",$A235=""),"",IF(AND($I235&lt;&gt;"",N($I235)-N($A235)&gt;Vorgaben!$C$11),"Frist überschritten",IF(N($F235)&gt;Vorgaben!$C$7,"über Höchstarbeitszeit",IF(AND(N($F235)&gt;9,N($E235)&lt;Vorgaben!$C$10),"Pause zu kurz",IF(AND(N($F235)&gt;6,N($E235)&lt;Vorgaben!$C$9),"Pause zu kurz",IF(AND(N($K235)&gt;0,N($K235)&lt;IF(N($A235)&gt;=DATE(2027,1,1),Vorgaben!$C$6,Vorgaben!$C$5)),"unter Mindestlohn",""))))))</f>
        <v/>
      </c>
      <c r="K235" s="28">
        <f>IF($B235="","",IFERROR(IF(N(INDEX(Personen!$E$2:$E$41,MATCH($B235,Personen!$B$2:$B$41,0)))=0,"",INDEX(Personen!$E$2:$E$41,MATCH($B235,Personen!$B$2:$B$41,0))),""))</f>
        <v/>
      </c>
      <c r="L235" s="28">
        <f>IF(OR($H235&lt;&gt;"erfasst",$F235=""),"",ROUND(N($F235)*N($K235),2))</f>
        <v/>
      </c>
      <c r="M235" s="22" t="n"/>
    </row>
    <row r="236">
      <c r="A236" s="29" t="n"/>
      <c r="B236" s="22" t="n"/>
      <c r="C236" s="30" t="n"/>
      <c r="D236" s="30" t="n"/>
      <c r="E236" s="31" t="n"/>
      <c r="F236" s="28">
        <f>IF(OR($H236&lt;&gt;"erfasst",$C236="",$D236=""),"",ROUND(MOD($D236-$C236,1)*24-N($E236)/60,2))</f>
        <v/>
      </c>
      <c r="G236" s="22" t="n"/>
      <c r="H236" s="22" t="n"/>
      <c r="I236" s="29" t="n"/>
      <c r="J236" s="10">
        <f>IF(OR($H236&lt;&gt;"erfasst",$A236=""),"",IF(AND($I236&lt;&gt;"",N($I236)-N($A236)&gt;Vorgaben!$C$11),"Frist überschritten",IF(N($F236)&gt;Vorgaben!$C$7,"über Höchstarbeitszeit",IF(AND(N($F236)&gt;9,N($E236)&lt;Vorgaben!$C$10),"Pause zu kurz",IF(AND(N($F236)&gt;6,N($E236)&lt;Vorgaben!$C$9),"Pause zu kurz",IF(AND(N($K236)&gt;0,N($K236)&lt;IF(N($A236)&gt;=DATE(2027,1,1),Vorgaben!$C$6,Vorgaben!$C$5)),"unter Mindestlohn",""))))))</f>
        <v/>
      </c>
      <c r="K236" s="28">
        <f>IF($B236="","",IFERROR(IF(N(INDEX(Personen!$E$2:$E$41,MATCH($B236,Personen!$B$2:$B$41,0)))=0,"",INDEX(Personen!$E$2:$E$41,MATCH($B236,Personen!$B$2:$B$41,0))),""))</f>
        <v/>
      </c>
      <c r="L236" s="28">
        <f>IF(OR($H236&lt;&gt;"erfasst",$F236=""),"",ROUND(N($F236)*N($K236),2))</f>
        <v/>
      </c>
      <c r="M236" s="22" t="n"/>
    </row>
    <row r="237">
      <c r="A237" s="29" t="n"/>
      <c r="B237" s="22" t="n"/>
      <c r="C237" s="30" t="n"/>
      <c r="D237" s="30" t="n"/>
      <c r="E237" s="31" t="n"/>
      <c r="F237" s="28">
        <f>IF(OR($H237&lt;&gt;"erfasst",$C237="",$D237=""),"",ROUND(MOD($D237-$C237,1)*24-N($E237)/60,2))</f>
        <v/>
      </c>
      <c r="G237" s="22" t="n"/>
      <c r="H237" s="22" t="n"/>
      <c r="I237" s="29" t="n"/>
      <c r="J237" s="10">
        <f>IF(OR($H237&lt;&gt;"erfasst",$A237=""),"",IF(AND($I237&lt;&gt;"",N($I237)-N($A237)&gt;Vorgaben!$C$11),"Frist überschritten",IF(N($F237)&gt;Vorgaben!$C$7,"über Höchstarbeitszeit",IF(AND(N($F237)&gt;9,N($E237)&lt;Vorgaben!$C$10),"Pause zu kurz",IF(AND(N($F237)&gt;6,N($E237)&lt;Vorgaben!$C$9),"Pause zu kurz",IF(AND(N($K237)&gt;0,N($K237)&lt;IF(N($A237)&gt;=DATE(2027,1,1),Vorgaben!$C$6,Vorgaben!$C$5)),"unter Mindestlohn",""))))))</f>
        <v/>
      </c>
      <c r="K237" s="28">
        <f>IF($B237="","",IFERROR(IF(N(INDEX(Personen!$E$2:$E$41,MATCH($B237,Personen!$B$2:$B$41,0)))=0,"",INDEX(Personen!$E$2:$E$41,MATCH($B237,Personen!$B$2:$B$41,0))),""))</f>
        <v/>
      </c>
      <c r="L237" s="28">
        <f>IF(OR($H237&lt;&gt;"erfasst",$F237=""),"",ROUND(N($F237)*N($K237),2))</f>
        <v/>
      </c>
      <c r="M237" s="22" t="n"/>
    </row>
    <row r="238">
      <c r="A238" s="29" t="n"/>
      <c r="B238" s="22" t="n"/>
      <c r="C238" s="30" t="n"/>
      <c r="D238" s="30" t="n"/>
      <c r="E238" s="31" t="n"/>
      <c r="F238" s="28">
        <f>IF(OR($H238&lt;&gt;"erfasst",$C238="",$D238=""),"",ROUND(MOD($D238-$C238,1)*24-N($E238)/60,2))</f>
        <v/>
      </c>
      <c r="G238" s="22" t="n"/>
      <c r="H238" s="22" t="n"/>
      <c r="I238" s="29" t="n"/>
      <c r="J238" s="10">
        <f>IF(OR($H238&lt;&gt;"erfasst",$A238=""),"",IF(AND($I238&lt;&gt;"",N($I238)-N($A238)&gt;Vorgaben!$C$11),"Frist überschritten",IF(N($F238)&gt;Vorgaben!$C$7,"über Höchstarbeitszeit",IF(AND(N($F238)&gt;9,N($E238)&lt;Vorgaben!$C$10),"Pause zu kurz",IF(AND(N($F238)&gt;6,N($E238)&lt;Vorgaben!$C$9),"Pause zu kurz",IF(AND(N($K238)&gt;0,N($K238)&lt;IF(N($A238)&gt;=DATE(2027,1,1),Vorgaben!$C$6,Vorgaben!$C$5)),"unter Mindestlohn",""))))))</f>
        <v/>
      </c>
      <c r="K238" s="28">
        <f>IF($B238="","",IFERROR(IF(N(INDEX(Personen!$E$2:$E$41,MATCH($B238,Personen!$B$2:$B$41,0)))=0,"",INDEX(Personen!$E$2:$E$41,MATCH($B238,Personen!$B$2:$B$41,0))),""))</f>
        <v/>
      </c>
      <c r="L238" s="28">
        <f>IF(OR($H238&lt;&gt;"erfasst",$F238=""),"",ROUND(N($F238)*N($K238),2))</f>
        <v/>
      </c>
      <c r="M238" s="22" t="n"/>
    </row>
    <row r="239">
      <c r="A239" s="29" t="n"/>
      <c r="B239" s="22" t="n"/>
      <c r="C239" s="30" t="n"/>
      <c r="D239" s="30" t="n"/>
      <c r="E239" s="31" t="n"/>
      <c r="F239" s="28">
        <f>IF(OR($H239&lt;&gt;"erfasst",$C239="",$D239=""),"",ROUND(MOD($D239-$C239,1)*24-N($E239)/60,2))</f>
        <v/>
      </c>
      <c r="G239" s="22" t="n"/>
      <c r="H239" s="22" t="n"/>
      <c r="I239" s="29" t="n"/>
      <c r="J239" s="10">
        <f>IF(OR($H239&lt;&gt;"erfasst",$A239=""),"",IF(AND($I239&lt;&gt;"",N($I239)-N($A239)&gt;Vorgaben!$C$11),"Frist überschritten",IF(N($F239)&gt;Vorgaben!$C$7,"über Höchstarbeitszeit",IF(AND(N($F239)&gt;9,N($E239)&lt;Vorgaben!$C$10),"Pause zu kurz",IF(AND(N($F239)&gt;6,N($E239)&lt;Vorgaben!$C$9),"Pause zu kurz",IF(AND(N($K239)&gt;0,N($K239)&lt;IF(N($A239)&gt;=DATE(2027,1,1),Vorgaben!$C$6,Vorgaben!$C$5)),"unter Mindestlohn",""))))))</f>
        <v/>
      </c>
      <c r="K239" s="28">
        <f>IF($B239="","",IFERROR(IF(N(INDEX(Personen!$E$2:$E$41,MATCH($B239,Personen!$B$2:$B$41,0)))=0,"",INDEX(Personen!$E$2:$E$41,MATCH($B239,Personen!$B$2:$B$41,0))),""))</f>
        <v/>
      </c>
      <c r="L239" s="28">
        <f>IF(OR($H239&lt;&gt;"erfasst",$F239=""),"",ROUND(N($F239)*N($K239),2))</f>
        <v/>
      </c>
      <c r="M239" s="22" t="n"/>
    </row>
    <row r="240">
      <c r="A240" s="29" t="n"/>
      <c r="B240" s="22" t="n"/>
      <c r="C240" s="30" t="n"/>
      <c r="D240" s="30" t="n"/>
      <c r="E240" s="31" t="n"/>
      <c r="F240" s="28">
        <f>IF(OR($H240&lt;&gt;"erfasst",$C240="",$D240=""),"",ROUND(MOD($D240-$C240,1)*24-N($E240)/60,2))</f>
        <v/>
      </c>
      <c r="G240" s="22" t="n"/>
      <c r="H240" s="22" t="n"/>
      <c r="I240" s="29" t="n"/>
      <c r="J240" s="10">
        <f>IF(OR($H240&lt;&gt;"erfasst",$A240=""),"",IF(AND($I240&lt;&gt;"",N($I240)-N($A240)&gt;Vorgaben!$C$11),"Frist überschritten",IF(N($F240)&gt;Vorgaben!$C$7,"über Höchstarbeitszeit",IF(AND(N($F240)&gt;9,N($E240)&lt;Vorgaben!$C$10),"Pause zu kurz",IF(AND(N($F240)&gt;6,N($E240)&lt;Vorgaben!$C$9),"Pause zu kurz",IF(AND(N($K240)&gt;0,N($K240)&lt;IF(N($A240)&gt;=DATE(2027,1,1),Vorgaben!$C$6,Vorgaben!$C$5)),"unter Mindestlohn",""))))))</f>
        <v/>
      </c>
      <c r="K240" s="28">
        <f>IF($B240="","",IFERROR(IF(N(INDEX(Personen!$E$2:$E$41,MATCH($B240,Personen!$B$2:$B$41,0)))=0,"",INDEX(Personen!$E$2:$E$41,MATCH($B240,Personen!$B$2:$B$41,0))),""))</f>
        <v/>
      </c>
      <c r="L240" s="28">
        <f>IF(OR($H240&lt;&gt;"erfasst",$F240=""),"",ROUND(N($F240)*N($K240),2))</f>
        <v/>
      </c>
      <c r="M240" s="22" t="n"/>
    </row>
    <row r="241">
      <c r="A241" s="29" t="n"/>
      <c r="B241" s="22" t="n"/>
      <c r="C241" s="30" t="n"/>
      <c r="D241" s="30" t="n"/>
      <c r="E241" s="31" t="n"/>
      <c r="F241" s="28">
        <f>IF(OR($H241&lt;&gt;"erfasst",$C241="",$D241=""),"",ROUND(MOD($D241-$C241,1)*24-N($E241)/60,2))</f>
        <v/>
      </c>
      <c r="G241" s="22" t="n"/>
      <c r="H241" s="22" t="n"/>
      <c r="I241" s="29" t="n"/>
      <c r="J241" s="10">
        <f>IF(OR($H241&lt;&gt;"erfasst",$A241=""),"",IF(AND($I241&lt;&gt;"",N($I241)-N($A241)&gt;Vorgaben!$C$11),"Frist überschritten",IF(N($F241)&gt;Vorgaben!$C$7,"über Höchstarbeitszeit",IF(AND(N($F241)&gt;9,N($E241)&lt;Vorgaben!$C$10),"Pause zu kurz",IF(AND(N($F241)&gt;6,N($E241)&lt;Vorgaben!$C$9),"Pause zu kurz",IF(AND(N($K241)&gt;0,N($K241)&lt;IF(N($A241)&gt;=DATE(2027,1,1),Vorgaben!$C$6,Vorgaben!$C$5)),"unter Mindestlohn",""))))))</f>
        <v/>
      </c>
      <c r="K241" s="28">
        <f>IF($B241="","",IFERROR(IF(N(INDEX(Personen!$E$2:$E$41,MATCH($B241,Personen!$B$2:$B$41,0)))=0,"",INDEX(Personen!$E$2:$E$41,MATCH($B241,Personen!$B$2:$B$41,0))),""))</f>
        <v/>
      </c>
      <c r="L241" s="28">
        <f>IF(OR($H241&lt;&gt;"erfasst",$F241=""),"",ROUND(N($F241)*N($K241),2))</f>
        <v/>
      </c>
      <c r="M241" s="22" t="n"/>
    </row>
    <row r="242">
      <c r="A242" s="29" t="n"/>
      <c r="B242" s="22" t="n"/>
      <c r="C242" s="30" t="n"/>
      <c r="D242" s="30" t="n"/>
      <c r="E242" s="31" t="n"/>
      <c r="F242" s="28">
        <f>IF(OR($H242&lt;&gt;"erfasst",$C242="",$D242=""),"",ROUND(MOD($D242-$C242,1)*24-N($E242)/60,2))</f>
        <v/>
      </c>
      <c r="G242" s="22" t="n"/>
      <c r="H242" s="22" t="n"/>
      <c r="I242" s="29" t="n"/>
      <c r="J242" s="10">
        <f>IF(OR($H242&lt;&gt;"erfasst",$A242=""),"",IF(AND($I242&lt;&gt;"",N($I242)-N($A242)&gt;Vorgaben!$C$11),"Frist überschritten",IF(N($F242)&gt;Vorgaben!$C$7,"über Höchstarbeitszeit",IF(AND(N($F242)&gt;9,N($E242)&lt;Vorgaben!$C$10),"Pause zu kurz",IF(AND(N($F242)&gt;6,N($E242)&lt;Vorgaben!$C$9),"Pause zu kurz",IF(AND(N($K242)&gt;0,N($K242)&lt;IF(N($A242)&gt;=DATE(2027,1,1),Vorgaben!$C$6,Vorgaben!$C$5)),"unter Mindestlohn",""))))))</f>
        <v/>
      </c>
      <c r="K242" s="28">
        <f>IF($B242="","",IFERROR(IF(N(INDEX(Personen!$E$2:$E$41,MATCH($B242,Personen!$B$2:$B$41,0)))=0,"",INDEX(Personen!$E$2:$E$41,MATCH($B242,Personen!$B$2:$B$41,0))),""))</f>
        <v/>
      </c>
      <c r="L242" s="28">
        <f>IF(OR($H242&lt;&gt;"erfasst",$F242=""),"",ROUND(N($F242)*N($K242),2))</f>
        <v/>
      </c>
      <c r="M242" s="22" t="n"/>
    </row>
    <row r="243">
      <c r="A243" s="29" t="n"/>
      <c r="B243" s="22" t="n"/>
      <c r="C243" s="30" t="n"/>
      <c r="D243" s="30" t="n"/>
      <c r="E243" s="31" t="n"/>
      <c r="F243" s="28">
        <f>IF(OR($H243&lt;&gt;"erfasst",$C243="",$D243=""),"",ROUND(MOD($D243-$C243,1)*24-N($E243)/60,2))</f>
        <v/>
      </c>
      <c r="G243" s="22" t="n"/>
      <c r="H243" s="22" t="n"/>
      <c r="I243" s="29" t="n"/>
      <c r="J243" s="10">
        <f>IF(OR($H243&lt;&gt;"erfasst",$A243=""),"",IF(AND($I243&lt;&gt;"",N($I243)-N($A243)&gt;Vorgaben!$C$11),"Frist überschritten",IF(N($F243)&gt;Vorgaben!$C$7,"über Höchstarbeitszeit",IF(AND(N($F243)&gt;9,N($E243)&lt;Vorgaben!$C$10),"Pause zu kurz",IF(AND(N($F243)&gt;6,N($E243)&lt;Vorgaben!$C$9),"Pause zu kurz",IF(AND(N($K243)&gt;0,N($K243)&lt;IF(N($A243)&gt;=DATE(2027,1,1),Vorgaben!$C$6,Vorgaben!$C$5)),"unter Mindestlohn",""))))))</f>
        <v/>
      </c>
      <c r="K243" s="28">
        <f>IF($B243="","",IFERROR(IF(N(INDEX(Personen!$E$2:$E$41,MATCH($B243,Personen!$B$2:$B$41,0)))=0,"",INDEX(Personen!$E$2:$E$41,MATCH($B243,Personen!$B$2:$B$41,0))),""))</f>
        <v/>
      </c>
      <c r="L243" s="28">
        <f>IF(OR($H243&lt;&gt;"erfasst",$F243=""),"",ROUND(N($F243)*N($K243),2))</f>
        <v/>
      </c>
      <c r="M243" s="22" t="n"/>
    </row>
    <row r="244">
      <c r="A244" s="29" t="n"/>
      <c r="B244" s="22" t="n"/>
      <c r="C244" s="30" t="n"/>
      <c r="D244" s="30" t="n"/>
      <c r="E244" s="31" t="n"/>
      <c r="F244" s="28">
        <f>IF(OR($H244&lt;&gt;"erfasst",$C244="",$D244=""),"",ROUND(MOD($D244-$C244,1)*24-N($E244)/60,2))</f>
        <v/>
      </c>
      <c r="G244" s="22" t="n"/>
      <c r="H244" s="22" t="n"/>
      <c r="I244" s="29" t="n"/>
      <c r="J244" s="10">
        <f>IF(OR($H244&lt;&gt;"erfasst",$A244=""),"",IF(AND($I244&lt;&gt;"",N($I244)-N($A244)&gt;Vorgaben!$C$11),"Frist überschritten",IF(N($F244)&gt;Vorgaben!$C$7,"über Höchstarbeitszeit",IF(AND(N($F244)&gt;9,N($E244)&lt;Vorgaben!$C$10),"Pause zu kurz",IF(AND(N($F244)&gt;6,N($E244)&lt;Vorgaben!$C$9),"Pause zu kurz",IF(AND(N($K244)&gt;0,N($K244)&lt;IF(N($A244)&gt;=DATE(2027,1,1),Vorgaben!$C$6,Vorgaben!$C$5)),"unter Mindestlohn",""))))))</f>
        <v/>
      </c>
      <c r="K244" s="28">
        <f>IF($B244="","",IFERROR(IF(N(INDEX(Personen!$E$2:$E$41,MATCH($B244,Personen!$B$2:$B$41,0)))=0,"",INDEX(Personen!$E$2:$E$41,MATCH($B244,Personen!$B$2:$B$41,0))),""))</f>
        <v/>
      </c>
      <c r="L244" s="28">
        <f>IF(OR($H244&lt;&gt;"erfasst",$F244=""),"",ROUND(N($F244)*N($K244),2))</f>
        <v/>
      </c>
      <c r="M244" s="22" t="n"/>
    </row>
    <row r="245">
      <c r="A245" s="29" t="n"/>
      <c r="B245" s="22" t="n"/>
      <c r="C245" s="30" t="n"/>
      <c r="D245" s="30" t="n"/>
      <c r="E245" s="31" t="n"/>
      <c r="F245" s="28">
        <f>IF(OR($H245&lt;&gt;"erfasst",$C245="",$D245=""),"",ROUND(MOD($D245-$C245,1)*24-N($E245)/60,2))</f>
        <v/>
      </c>
      <c r="G245" s="22" t="n"/>
      <c r="H245" s="22" t="n"/>
      <c r="I245" s="29" t="n"/>
      <c r="J245" s="10">
        <f>IF(OR($H245&lt;&gt;"erfasst",$A245=""),"",IF(AND($I245&lt;&gt;"",N($I245)-N($A245)&gt;Vorgaben!$C$11),"Frist überschritten",IF(N($F245)&gt;Vorgaben!$C$7,"über Höchstarbeitszeit",IF(AND(N($F245)&gt;9,N($E245)&lt;Vorgaben!$C$10),"Pause zu kurz",IF(AND(N($F245)&gt;6,N($E245)&lt;Vorgaben!$C$9),"Pause zu kurz",IF(AND(N($K245)&gt;0,N($K245)&lt;IF(N($A245)&gt;=DATE(2027,1,1),Vorgaben!$C$6,Vorgaben!$C$5)),"unter Mindestlohn",""))))))</f>
        <v/>
      </c>
      <c r="K245" s="28">
        <f>IF($B245="","",IFERROR(IF(N(INDEX(Personen!$E$2:$E$41,MATCH($B245,Personen!$B$2:$B$41,0)))=0,"",INDEX(Personen!$E$2:$E$41,MATCH($B245,Personen!$B$2:$B$41,0))),""))</f>
        <v/>
      </c>
      <c r="L245" s="28">
        <f>IF(OR($H245&lt;&gt;"erfasst",$F245=""),"",ROUND(N($F245)*N($K245),2))</f>
        <v/>
      </c>
      <c r="M245" s="22" t="n"/>
    </row>
    <row r="246">
      <c r="A246" s="29" t="n"/>
      <c r="B246" s="22" t="n"/>
      <c r="C246" s="30" t="n"/>
      <c r="D246" s="30" t="n"/>
      <c r="E246" s="31" t="n"/>
      <c r="F246" s="28">
        <f>IF(OR($H246&lt;&gt;"erfasst",$C246="",$D246=""),"",ROUND(MOD($D246-$C246,1)*24-N($E246)/60,2))</f>
        <v/>
      </c>
      <c r="G246" s="22" t="n"/>
      <c r="H246" s="22" t="n"/>
      <c r="I246" s="29" t="n"/>
      <c r="J246" s="10">
        <f>IF(OR($H246&lt;&gt;"erfasst",$A246=""),"",IF(AND($I246&lt;&gt;"",N($I246)-N($A246)&gt;Vorgaben!$C$11),"Frist überschritten",IF(N($F246)&gt;Vorgaben!$C$7,"über Höchstarbeitszeit",IF(AND(N($F246)&gt;9,N($E246)&lt;Vorgaben!$C$10),"Pause zu kurz",IF(AND(N($F246)&gt;6,N($E246)&lt;Vorgaben!$C$9),"Pause zu kurz",IF(AND(N($K246)&gt;0,N($K246)&lt;IF(N($A246)&gt;=DATE(2027,1,1),Vorgaben!$C$6,Vorgaben!$C$5)),"unter Mindestlohn",""))))))</f>
        <v/>
      </c>
      <c r="K246" s="28">
        <f>IF($B246="","",IFERROR(IF(N(INDEX(Personen!$E$2:$E$41,MATCH($B246,Personen!$B$2:$B$41,0)))=0,"",INDEX(Personen!$E$2:$E$41,MATCH($B246,Personen!$B$2:$B$41,0))),""))</f>
        <v/>
      </c>
      <c r="L246" s="28">
        <f>IF(OR($H246&lt;&gt;"erfasst",$F246=""),"",ROUND(N($F246)*N($K246),2))</f>
        <v/>
      </c>
      <c r="M246" s="22" t="n"/>
    </row>
    <row r="247">
      <c r="A247" s="29" t="n"/>
      <c r="B247" s="22" t="n"/>
      <c r="C247" s="30" t="n"/>
      <c r="D247" s="30" t="n"/>
      <c r="E247" s="31" t="n"/>
      <c r="F247" s="28">
        <f>IF(OR($H247&lt;&gt;"erfasst",$C247="",$D247=""),"",ROUND(MOD($D247-$C247,1)*24-N($E247)/60,2))</f>
        <v/>
      </c>
      <c r="G247" s="22" t="n"/>
      <c r="H247" s="22" t="n"/>
      <c r="I247" s="29" t="n"/>
      <c r="J247" s="10">
        <f>IF(OR($H247&lt;&gt;"erfasst",$A247=""),"",IF(AND($I247&lt;&gt;"",N($I247)-N($A247)&gt;Vorgaben!$C$11),"Frist überschritten",IF(N($F247)&gt;Vorgaben!$C$7,"über Höchstarbeitszeit",IF(AND(N($F247)&gt;9,N($E247)&lt;Vorgaben!$C$10),"Pause zu kurz",IF(AND(N($F247)&gt;6,N($E247)&lt;Vorgaben!$C$9),"Pause zu kurz",IF(AND(N($K247)&gt;0,N($K247)&lt;IF(N($A247)&gt;=DATE(2027,1,1),Vorgaben!$C$6,Vorgaben!$C$5)),"unter Mindestlohn",""))))))</f>
        <v/>
      </c>
      <c r="K247" s="28">
        <f>IF($B247="","",IFERROR(IF(N(INDEX(Personen!$E$2:$E$41,MATCH($B247,Personen!$B$2:$B$41,0)))=0,"",INDEX(Personen!$E$2:$E$41,MATCH($B247,Personen!$B$2:$B$41,0))),""))</f>
        <v/>
      </c>
      <c r="L247" s="28">
        <f>IF(OR($H247&lt;&gt;"erfasst",$F247=""),"",ROUND(N($F247)*N($K247),2))</f>
        <v/>
      </c>
      <c r="M247" s="22" t="n"/>
    </row>
    <row r="248">
      <c r="A248" s="29" t="n"/>
      <c r="B248" s="22" t="n"/>
      <c r="C248" s="30" t="n"/>
      <c r="D248" s="30" t="n"/>
      <c r="E248" s="31" t="n"/>
      <c r="F248" s="28">
        <f>IF(OR($H248&lt;&gt;"erfasst",$C248="",$D248=""),"",ROUND(MOD($D248-$C248,1)*24-N($E248)/60,2))</f>
        <v/>
      </c>
      <c r="G248" s="22" t="n"/>
      <c r="H248" s="22" t="n"/>
      <c r="I248" s="29" t="n"/>
      <c r="J248" s="10">
        <f>IF(OR($H248&lt;&gt;"erfasst",$A248=""),"",IF(AND($I248&lt;&gt;"",N($I248)-N($A248)&gt;Vorgaben!$C$11),"Frist überschritten",IF(N($F248)&gt;Vorgaben!$C$7,"über Höchstarbeitszeit",IF(AND(N($F248)&gt;9,N($E248)&lt;Vorgaben!$C$10),"Pause zu kurz",IF(AND(N($F248)&gt;6,N($E248)&lt;Vorgaben!$C$9),"Pause zu kurz",IF(AND(N($K248)&gt;0,N($K248)&lt;IF(N($A248)&gt;=DATE(2027,1,1),Vorgaben!$C$6,Vorgaben!$C$5)),"unter Mindestlohn",""))))))</f>
        <v/>
      </c>
      <c r="K248" s="28">
        <f>IF($B248="","",IFERROR(IF(N(INDEX(Personen!$E$2:$E$41,MATCH($B248,Personen!$B$2:$B$41,0)))=0,"",INDEX(Personen!$E$2:$E$41,MATCH($B248,Personen!$B$2:$B$41,0))),""))</f>
        <v/>
      </c>
      <c r="L248" s="28">
        <f>IF(OR($H248&lt;&gt;"erfasst",$F248=""),"",ROUND(N($F248)*N($K248),2))</f>
        <v/>
      </c>
      <c r="M248" s="22" t="n"/>
    </row>
    <row r="249">
      <c r="A249" s="29" t="n"/>
      <c r="B249" s="22" t="n"/>
      <c r="C249" s="30" t="n"/>
      <c r="D249" s="30" t="n"/>
      <c r="E249" s="31" t="n"/>
      <c r="F249" s="28">
        <f>IF(OR($H249&lt;&gt;"erfasst",$C249="",$D249=""),"",ROUND(MOD($D249-$C249,1)*24-N($E249)/60,2))</f>
        <v/>
      </c>
      <c r="G249" s="22" t="n"/>
      <c r="H249" s="22" t="n"/>
      <c r="I249" s="29" t="n"/>
      <c r="J249" s="10">
        <f>IF(OR($H249&lt;&gt;"erfasst",$A249=""),"",IF(AND($I249&lt;&gt;"",N($I249)-N($A249)&gt;Vorgaben!$C$11),"Frist überschritten",IF(N($F249)&gt;Vorgaben!$C$7,"über Höchstarbeitszeit",IF(AND(N($F249)&gt;9,N($E249)&lt;Vorgaben!$C$10),"Pause zu kurz",IF(AND(N($F249)&gt;6,N($E249)&lt;Vorgaben!$C$9),"Pause zu kurz",IF(AND(N($K249)&gt;0,N($K249)&lt;IF(N($A249)&gt;=DATE(2027,1,1),Vorgaben!$C$6,Vorgaben!$C$5)),"unter Mindestlohn",""))))))</f>
        <v/>
      </c>
      <c r="K249" s="28">
        <f>IF($B249="","",IFERROR(IF(N(INDEX(Personen!$E$2:$E$41,MATCH($B249,Personen!$B$2:$B$41,0)))=0,"",INDEX(Personen!$E$2:$E$41,MATCH($B249,Personen!$B$2:$B$41,0))),""))</f>
        <v/>
      </c>
      <c r="L249" s="28">
        <f>IF(OR($H249&lt;&gt;"erfasst",$F249=""),"",ROUND(N($F249)*N($K249),2))</f>
        <v/>
      </c>
      <c r="M249" s="22" t="n"/>
    </row>
    <row r="250">
      <c r="A250" s="29" t="n"/>
      <c r="B250" s="22" t="n"/>
      <c r="C250" s="30" t="n"/>
      <c r="D250" s="30" t="n"/>
      <c r="E250" s="31" t="n"/>
      <c r="F250" s="28">
        <f>IF(OR($H250&lt;&gt;"erfasst",$C250="",$D250=""),"",ROUND(MOD($D250-$C250,1)*24-N($E250)/60,2))</f>
        <v/>
      </c>
      <c r="G250" s="22" t="n"/>
      <c r="H250" s="22" t="n"/>
      <c r="I250" s="29" t="n"/>
      <c r="J250" s="10">
        <f>IF(OR($H250&lt;&gt;"erfasst",$A250=""),"",IF(AND($I250&lt;&gt;"",N($I250)-N($A250)&gt;Vorgaben!$C$11),"Frist überschritten",IF(N($F250)&gt;Vorgaben!$C$7,"über Höchstarbeitszeit",IF(AND(N($F250)&gt;9,N($E250)&lt;Vorgaben!$C$10),"Pause zu kurz",IF(AND(N($F250)&gt;6,N($E250)&lt;Vorgaben!$C$9),"Pause zu kurz",IF(AND(N($K250)&gt;0,N($K250)&lt;IF(N($A250)&gt;=DATE(2027,1,1),Vorgaben!$C$6,Vorgaben!$C$5)),"unter Mindestlohn",""))))))</f>
        <v/>
      </c>
      <c r="K250" s="28">
        <f>IF($B250="","",IFERROR(IF(N(INDEX(Personen!$E$2:$E$41,MATCH($B250,Personen!$B$2:$B$41,0)))=0,"",INDEX(Personen!$E$2:$E$41,MATCH($B250,Personen!$B$2:$B$41,0))),""))</f>
        <v/>
      </c>
      <c r="L250" s="28">
        <f>IF(OR($H250&lt;&gt;"erfasst",$F250=""),"",ROUND(N($F250)*N($K250),2))</f>
        <v/>
      </c>
      <c r="M250" s="22" t="n"/>
    </row>
    <row r="251">
      <c r="A251" s="29" t="n"/>
      <c r="B251" s="22" t="n"/>
      <c r="C251" s="30" t="n"/>
      <c r="D251" s="30" t="n"/>
      <c r="E251" s="31" t="n"/>
      <c r="F251" s="28">
        <f>IF(OR($H251&lt;&gt;"erfasst",$C251="",$D251=""),"",ROUND(MOD($D251-$C251,1)*24-N($E251)/60,2))</f>
        <v/>
      </c>
      <c r="G251" s="22" t="n"/>
      <c r="H251" s="22" t="n"/>
      <c r="I251" s="29" t="n"/>
      <c r="J251" s="10">
        <f>IF(OR($H251&lt;&gt;"erfasst",$A251=""),"",IF(AND($I251&lt;&gt;"",N($I251)-N($A251)&gt;Vorgaben!$C$11),"Frist überschritten",IF(N($F251)&gt;Vorgaben!$C$7,"über Höchstarbeitszeit",IF(AND(N($F251)&gt;9,N($E251)&lt;Vorgaben!$C$10),"Pause zu kurz",IF(AND(N($F251)&gt;6,N($E251)&lt;Vorgaben!$C$9),"Pause zu kurz",IF(AND(N($K251)&gt;0,N($K251)&lt;IF(N($A251)&gt;=DATE(2027,1,1),Vorgaben!$C$6,Vorgaben!$C$5)),"unter Mindestlohn",""))))))</f>
        <v/>
      </c>
      <c r="K251" s="28">
        <f>IF($B251="","",IFERROR(IF(N(INDEX(Personen!$E$2:$E$41,MATCH($B251,Personen!$B$2:$B$41,0)))=0,"",INDEX(Personen!$E$2:$E$41,MATCH($B251,Personen!$B$2:$B$41,0))),""))</f>
        <v/>
      </c>
      <c r="L251" s="28">
        <f>IF(OR($H251&lt;&gt;"erfasst",$F251=""),"",ROUND(N($F251)*N($K251),2))</f>
        <v/>
      </c>
      <c r="M251" s="22" t="n"/>
    </row>
    <row r="252">
      <c r="A252" s="29" t="n"/>
      <c r="B252" s="22" t="n"/>
      <c r="C252" s="30" t="n"/>
      <c r="D252" s="30" t="n"/>
      <c r="E252" s="31" t="n"/>
      <c r="F252" s="28">
        <f>IF(OR($H252&lt;&gt;"erfasst",$C252="",$D252=""),"",ROUND(MOD($D252-$C252,1)*24-N($E252)/60,2))</f>
        <v/>
      </c>
      <c r="G252" s="22" t="n"/>
      <c r="H252" s="22" t="n"/>
      <c r="I252" s="29" t="n"/>
      <c r="J252" s="10">
        <f>IF(OR($H252&lt;&gt;"erfasst",$A252=""),"",IF(AND($I252&lt;&gt;"",N($I252)-N($A252)&gt;Vorgaben!$C$11),"Frist überschritten",IF(N($F252)&gt;Vorgaben!$C$7,"über Höchstarbeitszeit",IF(AND(N($F252)&gt;9,N($E252)&lt;Vorgaben!$C$10),"Pause zu kurz",IF(AND(N($F252)&gt;6,N($E252)&lt;Vorgaben!$C$9),"Pause zu kurz",IF(AND(N($K252)&gt;0,N($K252)&lt;IF(N($A252)&gt;=DATE(2027,1,1),Vorgaben!$C$6,Vorgaben!$C$5)),"unter Mindestlohn",""))))))</f>
        <v/>
      </c>
      <c r="K252" s="28">
        <f>IF($B252="","",IFERROR(IF(N(INDEX(Personen!$E$2:$E$41,MATCH($B252,Personen!$B$2:$B$41,0)))=0,"",INDEX(Personen!$E$2:$E$41,MATCH($B252,Personen!$B$2:$B$41,0))),""))</f>
        <v/>
      </c>
      <c r="L252" s="28">
        <f>IF(OR($H252&lt;&gt;"erfasst",$F252=""),"",ROUND(N($F252)*N($K252),2))</f>
        <v/>
      </c>
      <c r="M252" s="22" t="n"/>
    </row>
    <row r="253">
      <c r="A253" s="29" t="n"/>
      <c r="B253" s="22" t="n"/>
      <c r="C253" s="30" t="n"/>
      <c r="D253" s="30" t="n"/>
      <c r="E253" s="31" t="n"/>
      <c r="F253" s="28">
        <f>IF(OR($H253&lt;&gt;"erfasst",$C253="",$D253=""),"",ROUND(MOD($D253-$C253,1)*24-N($E253)/60,2))</f>
        <v/>
      </c>
      <c r="G253" s="22" t="n"/>
      <c r="H253" s="22" t="n"/>
      <c r="I253" s="29" t="n"/>
      <c r="J253" s="10">
        <f>IF(OR($H253&lt;&gt;"erfasst",$A253=""),"",IF(AND($I253&lt;&gt;"",N($I253)-N($A253)&gt;Vorgaben!$C$11),"Frist überschritten",IF(N($F253)&gt;Vorgaben!$C$7,"über Höchstarbeitszeit",IF(AND(N($F253)&gt;9,N($E253)&lt;Vorgaben!$C$10),"Pause zu kurz",IF(AND(N($F253)&gt;6,N($E253)&lt;Vorgaben!$C$9),"Pause zu kurz",IF(AND(N($K253)&gt;0,N($K253)&lt;IF(N($A253)&gt;=DATE(2027,1,1),Vorgaben!$C$6,Vorgaben!$C$5)),"unter Mindestlohn",""))))))</f>
        <v/>
      </c>
      <c r="K253" s="28">
        <f>IF($B253="","",IFERROR(IF(N(INDEX(Personen!$E$2:$E$41,MATCH($B253,Personen!$B$2:$B$41,0)))=0,"",INDEX(Personen!$E$2:$E$41,MATCH($B253,Personen!$B$2:$B$41,0))),""))</f>
        <v/>
      </c>
      <c r="L253" s="28">
        <f>IF(OR($H253&lt;&gt;"erfasst",$F253=""),"",ROUND(N($F253)*N($K253),2))</f>
        <v/>
      </c>
      <c r="M253" s="22" t="n"/>
    </row>
    <row r="254">
      <c r="A254" s="29" t="n"/>
      <c r="B254" s="22" t="n"/>
      <c r="C254" s="30" t="n"/>
      <c r="D254" s="30" t="n"/>
      <c r="E254" s="31" t="n"/>
      <c r="F254" s="28">
        <f>IF(OR($H254&lt;&gt;"erfasst",$C254="",$D254=""),"",ROUND(MOD($D254-$C254,1)*24-N($E254)/60,2))</f>
        <v/>
      </c>
      <c r="G254" s="22" t="n"/>
      <c r="H254" s="22" t="n"/>
      <c r="I254" s="29" t="n"/>
      <c r="J254" s="10">
        <f>IF(OR($H254&lt;&gt;"erfasst",$A254=""),"",IF(AND($I254&lt;&gt;"",N($I254)-N($A254)&gt;Vorgaben!$C$11),"Frist überschritten",IF(N($F254)&gt;Vorgaben!$C$7,"über Höchstarbeitszeit",IF(AND(N($F254)&gt;9,N($E254)&lt;Vorgaben!$C$10),"Pause zu kurz",IF(AND(N($F254)&gt;6,N($E254)&lt;Vorgaben!$C$9),"Pause zu kurz",IF(AND(N($K254)&gt;0,N($K254)&lt;IF(N($A254)&gt;=DATE(2027,1,1),Vorgaben!$C$6,Vorgaben!$C$5)),"unter Mindestlohn",""))))))</f>
        <v/>
      </c>
      <c r="K254" s="28">
        <f>IF($B254="","",IFERROR(IF(N(INDEX(Personen!$E$2:$E$41,MATCH($B254,Personen!$B$2:$B$41,0)))=0,"",INDEX(Personen!$E$2:$E$41,MATCH($B254,Personen!$B$2:$B$41,0))),""))</f>
        <v/>
      </c>
      <c r="L254" s="28">
        <f>IF(OR($H254&lt;&gt;"erfasst",$F254=""),"",ROUND(N($F254)*N($K254),2))</f>
        <v/>
      </c>
      <c r="M254" s="22" t="n"/>
    </row>
    <row r="255">
      <c r="A255" s="29" t="n"/>
      <c r="B255" s="22" t="n"/>
      <c r="C255" s="30" t="n"/>
      <c r="D255" s="30" t="n"/>
      <c r="E255" s="31" t="n"/>
      <c r="F255" s="28">
        <f>IF(OR($H255&lt;&gt;"erfasst",$C255="",$D255=""),"",ROUND(MOD($D255-$C255,1)*24-N($E255)/60,2))</f>
        <v/>
      </c>
      <c r="G255" s="22" t="n"/>
      <c r="H255" s="22" t="n"/>
      <c r="I255" s="29" t="n"/>
      <c r="J255" s="10">
        <f>IF(OR($H255&lt;&gt;"erfasst",$A255=""),"",IF(AND($I255&lt;&gt;"",N($I255)-N($A255)&gt;Vorgaben!$C$11),"Frist überschritten",IF(N($F255)&gt;Vorgaben!$C$7,"über Höchstarbeitszeit",IF(AND(N($F255)&gt;9,N($E255)&lt;Vorgaben!$C$10),"Pause zu kurz",IF(AND(N($F255)&gt;6,N($E255)&lt;Vorgaben!$C$9),"Pause zu kurz",IF(AND(N($K255)&gt;0,N($K255)&lt;IF(N($A255)&gt;=DATE(2027,1,1),Vorgaben!$C$6,Vorgaben!$C$5)),"unter Mindestlohn",""))))))</f>
        <v/>
      </c>
      <c r="K255" s="28">
        <f>IF($B255="","",IFERROR(IF(N(INDEX(Personen!$E$2:$E$41,MATCH($B255,Personen!$B$2:$B$41,0)))=0,"",INDEX(Personen!$E$2:$E$41,MATCH($B255,Personen!$B$2:$B$41,0))),""))</f>
        <v/>
      </c>
      <c r="L255" s="28">
        <f>IF(OR($H255&lt;&gt;"erfasst",$F255=""),"",ROUND(N($F255)*N($K255),2))</f>
        <v/>
      </c>
      <c r="M255" s="22" t="n"/>
    </row>
    <row r="256">
      <c r="A256" s="29" t="n"/>
      <c r="B256" s="22" t="n"/>
      <c r="C256" s="30" t="n"/>
      <c r="D256" s="30" t="n"/>
      <c r="E256" s="31" t="n"/>
      <c r="F256" s="28">
        <f>IF(OR($H256&lt;&gt;"erfasst",$C256="",$D256=""),"",ROUND(MOD($D256-$C256,1)*24-N($E256)/60,2))</f>
        <v/>
      </c>
      <c r="G256" s="22" t="n"/>
      <c r="H256" s="22" t="n"/>
      <c r="I256" s="29" t="n"/>
      <c r="J256" s="10">
        <f>IF(OR($H256&lt;&gt;"erfasst",$A256=""),"",IF(AND($I256&lt;&gt;"",N($I256)-N($A256)&gt;Vorgaben!$C$11),"Frist überschritten",IF(N($F256)&gt;Vorgaben!$C$7,"über Höchstarbeitszeit",IF(AND(N($F256)&gt;9,N($E256)&lt;Vorgaben!$C$10),"Pause zu kurz",IF(AND(N($F256)&gt;6,N($E256)&lt;Vorgaben!$C$9),"Pause zu kurz",IF(AND(N($K256)&gt;0,N($K256)&lt;IF(N($A256)&gt;=DATE(2027,1,1),Vorgaben!$C$6,Vorgaben!$C$5)),"unter Mindestlohn",""))))))</f>
        <v/>
      </c>
      <c r="K256" s="28">
        <f>IF($B256="","",IFERROR(IF(N(INDEX(Personen!$E$2:$E$41,MATCH($B256,Personen!$B$2:$B$41,0)))=0,"",INDEX(Personen!$E$2:$E$41,MATCH($B256,Personen!$B$2:$B$41,0))),""))</f>
        <v/>
      </c>
      <c r="L256" s="28">
        <f>IF(OR($H256&lt;&gt;"erfasst",$F256=""),"",ROUND(N($F256)*N($K256),2))</f>
        <v/>
      </c>
      <c r="M256" s="22" t="n"/>
    </row>
    <row r="257">
      <c r="A257" s="29" t="n"/>
      <c r="B257" s="22" t="n"/>
      <c r="C257" s="30" t="n"/>
      <c r="D257" s="30" t="n"/>
      <c r="E257" s="31" t="n"/>
      <c r="F257" s="28">
        <f>IF(OR($H257&lt;&gt;"erfasst",$C257="",$D257=""),"",ROUND(MOD($D257-$C257,1)*24-N($E257)/60,2))</f>
        <v/>
      </c>
      <c r="G257" s="22" t="n"/>
      <c r="H257" s="22" t="n"/>
      <c r="I257" s="29" t="n"/>
      <c r="J257" s="10">
        <f>IF(OR($H257&lt;&gt;"erfasst",$A257=""),"",IF(AND($I257&lt;&gt;"",N($I257)-N($A257)&gt;Vorgaben!$C$11),"Frist überschritten",IF(N($F257)&gt;Vorgaben!$C$7,"über Höchstarbeitszeit",IF(AND(N($F257)&gt;9,N($E257)&lt;Vorgaben!$C$10),"Pause zu kurz",IF(AND(N($F257)&gt;6,N($E257)&lt;Vorgaben!$C$9),"Pause zu kurz",IF(AND(N($K257)&gt;0,N($K257)&lt;IF(N($A257)&gt;=DATE(2027,1,1),Vorgaben!$C$6,Vorgaben!$C$5)),"unter Mindestlohn",""))))))</f>
        <v/>
      </c>
      <c r="K257" s="28">
        <f>IF($B257="","",IFERROR(IF(N(INDEX(Personen!$E$2:$E$41,MATCH($B257,Personen!$B$2:$B$41,0)))=0,"",INDEX(Personen!$E$2:$E$41,MATCH($B257,Personen!$B$2:$B$41,0))),""))</f>
        <v/>
      </c>
      <c r="L257" s="28">
        <f>IF(OR($H257&lt;&gt;"erfasst",$F257=""),"",ROUND(N($F257)*N($K257),2))</f>
        <v/>
      </c>
      <c r="M257" s="22" t="n"/>
    </row>
    <row r="258">
      <c r="A258" s="29" t="n"/>
      <c r="B258" s="22" t="n"/>
      <c r="C258" s="30" t="n"/>
      <c r="D258" s="30" t="n"/>
      <c r="E258" s="31" t="n"/>
      <c r="F258" s="28">
        <f>IF(OR($H258&lt;&gt;"erfasst",$C258="",$D258=""),"",ROUND(MOD($D258-$C258,1)*24-N($E258)/60,2))</f>
        <v/>
      </c>
      <c r="G258" s="22" t="n"/>
      <c r="H258" s="22" t="n"/>
      <c r="I258" s="29" t="n"/>
      <c r="J258" s="10">
        <f>IF(OR($H258&lt;&gt;"erfasst",$A258=""),"",IF(AND($I258&lt;&gt;"",N($I258)-N($A258)&gt;Vorgaben!$C$11),"Frist überschritten",IF(N($F258)&gt;Vorgaben!$C$7,"über Höchstarbeitszeit",IF(AND(N($F258)&gt;9,N($E258)&lt;Vorgaben!$C$10),"Pause zu kurz",IF(AND(N($F258)&gt;6,N($E258)&lt;Vorgaben!$C$9),"Pause zu kurz",IF(AND(N($K258)&gt;0,N($K258)&lt;IF(N($A258)&gt;=DATE(2027,1,1),Vorgaben!$C$6,Vorgaben!$C$5)),"unter Mindestlohn",""))))))</f>
        <v/>
      </c>
      <c r="K258" s="28">
        <f>IF($B258="","",IFERROR(IF(N(INDEX(Personen!$E$2:$E$41,MATCH($B258,Personen!$B$2:$B$41,0)))=0,"",INDEX(Personen!$E$2:$E$41,MATCH($B258,Personen!$B$2:$B$41,0))),""))</f>
        <v/>
      </c>
      <c r="L258" s="28">
        <f>IF(OR($H258&lt;&gt;"erfasst",$F258=""),"",ROUND(N($F258)*N($K258),2))</f>
        <v/>
      </c>
      <c r="M258" s="22" t="n"/>
    </row>
    <row r="259">
      <c r="A259" s="29" t="n"/>
      <c r="B259" s="22" t="n"/>
      <c r="C259" s="30" t="n"/>
      <c r="D259" s="30" t="n"/>
      <c r="E259" s="31" t="n"/>
      <c r="F259" s="28">
        <f>IF(OR($H259&lt;&gt;"erfasst",$C259="",$D259=""),"",ROUND(MOD($D259-$C259,1)*24-N($E259)/60,2))</f>
        <v/>
      </c>
      <c r="G259" s="22" t="n"/>
      <c r="H259" s="22" t="n"/>
      <c r="I259" s="29" t="n"/>
      <c r="J259" s="10">
        <f>IF(OR($H259&lt;&gt;"erfasst",$A259=""),"",IF(AND($I259&lt;&gt;"",N($I259)-N($A259)&gt;Vorgaben!$C$11),"Frist überschritten",IF(N($F259)&gt;Vorgaben!$C$7,"über Höchstarbeitszeit",IF(AND(N($F259)&gt;9,N($E259)&lt;Vorgaben!$C$10),"Pause zu kurz",IF(AND(N($F259)&gt;6,N($E259)&lt;Vorgaben!$C$9),"Pause zu kurz",IF(AND(N($K259)&gt;0,N($K259)&lt;IF(N($A259)&gt;=DATE(2027,1,1),Vorgaben!$C$6,Vorgaben!$C$5)),"unter Mindestlohn",""))))))</f>
        <v/>
      </c>
      <c r="K259" s="28">
        <f>IF($B259="","",IFERROR(IF(N(INDEX(Personen!$E$2:$E$41,MATCH($B259,Personen!$B$2:$B$41,0)))=0,"",INDEX(Personen!$E$2:$E$41,MATCH($B259,Personen!$B$2:$B$41,0))),""))</f>
        <v/>
      </c>
      <c r="L259" s="28">
        <f>IF(OR($H259&lt;&gt;"erfasst",$F259=""),"",ROUND(N($F259)*N($K259),2))</f>
        <v/>
      </c>
      <c r="M259" s="22" t="n"/>
    </row>
    <row r="260">
      <c r="A260" s="29" t="n"/>
      <c r="B260" s="22" t="n"/>
      <c r="C260" s="30" t="n"/>
      <c r="D260" s="30" t="n"/>
      <c r="E260" s="31" t="n"/>
      <c r="F260" s="28">
        <f>IF(OR($H260&lt;&gt;"erfasst",$C260="",$D260=""),"",ROUND(MOD($D260-$C260,1)*24-N($E260)/60,2))</f>
        <v/>
      </c>
      <c r="G260" s="22" t="n"/>
      <c r="H260" s="22" t="n"/>
      <c r="I260" s="29" t="n"/>
      <c r="J260" s="10">
        <f>IF(OR($H260&lt;&gt;"erfasst",$A260=""),"",IF(AND($I260&lt;&gt;"",N($I260)-N($A260)&gt;Vorgaben!$C$11),"Frist überschritten",IF(N($F260)&gt;Vorgaben!$C$7,"über Höchstarbeitszeit",IF(AND(N($F260)&gt;9,N($E260)&lt;Vorgaben!$C$10),"Pause zu kurz",IF(AND(N($F260)&gt;6,N($E260)&lt;Vorgaben!$C$9),"Pause zu kurz",IF(AND(N($K260)&gt;0,N($K260)&lt;IF(N($A260)&gt;=DATE(2027,1,1),Vorgaben!$C$6,Vorgaben!$C$5)),"unter Mindestlohn",""))))))</f>
        <v/>
      </c>
      <c r="K260" s="28">
        <f>IF($B260="","",IFERROR(IF(N(INDEX(Personen!$E$2:$E$41,MATCH($B260,Personen!$B$2:$B$41,0)))=0,"",INDEX(Personen!$E$2:$E$41,MATCH($B260,Personen!$B$2:$B$41,0))),""))</f>
        <v/>
      </c>
      <c r="L260" s="28">
        <f>IF(OR($H260&lt;&gt;"erfasst",$F260=""),"",ROUND(N($F260)*N($K260),2))</f>
        <v/>
      </c>
      <c r="M260" s="22" t="n"/>
    </row>
    <row r="261">
      <c r="A261" s="29" t="n"/>
      <c r="B261" s="22" t="n"/>
      <c r="C261" s="30" t="n"/>
      <c r="D261" s="30" t="n"/>
      <c r="E261" s="31" t="n"/>
      <c r="F261" s="28">
        <f>IF(OR($H261&lt;&gt;"erfasst",$C261="",$D261=""),"",ROUND(MOD($D261-$C261,1)*24-N($E261)/60,2))</f>
        <v/>
      </c>
      <c r="G261" s="22" t="n"/>
      <c r="H261" s="22" t="n"/>
      <c r="I261" s="29" t="n"/>
      <c r="J261" s="10">
        <f>IF(OR($H261&lt;&gt;"erfasst",$A261=""),"",IF(AND($I261&lt;&gt;"",N($I261)-N($A261)&gt;Vorgaben!$C$11),"Frist überschritten",IF(N($F261)&gt;Vorgaben!$C$7,"über Höchstarbeitszeit",IF(AND(N($F261)&gt;9,N($E261)&lt;Vorgaben!$C$10),"Pause zu kurz",IF(AND(N($F261)&gt;6,N($E261)&lt;Vorgaben!$C$9),"Pause zu kurz",IF(AND(N($K261)&gt;0,N($K261)&lt;IF(N($A261)&gt;=DATE(2027,1,1),Vorgaben!$C$6,Vorgaben!$C$5)),"unter Mindestlohn",""))))))</f>
        <v/>
      </c>
      <c r="K261" s="28">
        <f>IF($B261="","",IFERROR(IF(N(INDEX(Personen!$E$2:$E$41,MATCH($B261,Personen!$B$2:$B$41,0)))=0,"",INDEX(Personen!$E$2:$E$41,MATCH($B261,Personen!$B$2:$B$41,0))),""))</f>
        <v/>
      </c>
      <c r="L261" s="28">
        <f>IF(OR($H261&lt;&gt;"erfasst",$F261=""),"",ROUND(N($F261)*N($K261),2))</f>
        <v/>
      </c>
      <c r="M261" s="22" t="n"/>
    </row>
    <row r="262">
      <c r="A262" s="29" t="n"/>
      <c r="B262" s="22" t="n"/>
      <c r="C262" s="30" t="n"/>
      <c r="D262" s="30" t="n"/>
      <c r="E262" s="31" t="n"/>
      <c r="F262" s="28">
        <f>IF(OR($H262&lt;&gt;"erfasst",$C262="",$D262=""),"",ROUND(MOD($D262-$C262,1)*24-N($E262)/60,2))</f>
        <v/>
      </c>
      <c r="G262" s="22" t="n"/>
      <c r="H262" s="22" t="n"/>
      <c r="I262" s="29" t="n"/>
      <c r="J262" s="10">
        <f>IF(OR($H262&lt;&gt;"erfasst",$A262=""),"",IF(AND($I262&lt;&gt;"",N($I262)-N($A262)&gt;Vorgaben!$C$11),"Frist überschritten",IF(N($F262)&gt;Vorgaben!$C$7,"über Höchstarbeitszeit",IF(AND(N($F262)&gt;9,N($E262)&lt;Vorgaben!$C$10),"Pause zu kurz",IF(AND(N($F262)&gt;6,N($E262)&lt;Vorgaben!$C$9),"Pause zu kurz",IF(AND(N($K262)&gt;0,N($K262)&lt;IF(N($A262)&gt;=DATE(2027,1,1),Vorgaben!$C$6,Vorgaben!$C$5)),"unter Mindestlohn",""))))))</f>
        <v/>
      </c>
      <c r="K262" s="28">
        <f>IF($B262="","",IFERROR(IF(N(INDEX(Personen!$E$2:$E$41,MATCH($B262,Personen!$B$2:$B$41,0)))=0,"",INDEX(Personen!$E$2:$E$41,MATCH($B262,Personen!$B$2:$B$41,0))),""))</f>
        <v/>
      </c>
      <c r="L262" s="28">
        <f>IF(OR($H262&lt;&gt;"erfasst",$F262=""),"",ROUND(N($F262)*N($K262),2))</f>
        <v/>
      </c>
      <c r="M262" s="22" t="n"/>
    </row>
    <row r="263">
      <c r="A263" s="29" t="n"/>
      <c r="B263" s="22" t="n"/>
      <c r="C263" s="30" t="n"/>
      <c r="D263" s="30" t="n"/>
      <c r="E263" s="31" t="n"/>
      <c r="F263" s="28">
        <f>IF(OR($H263&lt;&gt;"erfasst",$C263="",$D263=""),"",ROUND(MOD($D263-$C263,1)*24-N($E263)/60,2))</f>
        <v/>
      </c>
      <c r="G263" s="22" t="n"/>
      <c r="H263" s="22" t="n"/>
      <c r="I263" s="29" t="n"/>
      <c r="J263" s="10">
        <f>IF(OR($H263&lt;&gt;"erfasst",$A263=""),"",IF(AND($I263&lt;&gt;"",N($I263)-N($A263)&gt;Vorgaben!$C$11),"Frist überschritten",IF(N($F263)&gt;Vorgaben!$C$7,"über Höchstarbeitszeit",IF(AND(N($F263)&gt;9,N($E263)&lt;Vorgaben!$C$10),"Pause zu kurz",IF(AND(N($F263)&gt;6,N($E263)&lt;Vorgaben!$C$9),"Pause zu kurz",IF(AND(N($K263)&gt;0,N($K263)&lt;IF(N($A263)&gt;=DATE(2027,1,1),Vorgaben!$C$6,Vorgaben!$C$5)),"unter Mindestlohn",""))))))</f>
        <v/>
      </c>
      <c r="K263" s="28">
        <f>IF($B263="","",IFERROR(IF(N(INDEX(Personen!$E$2:$E$41,MATCH($B263,Personen!$B$2:$B$41,0)))=0,"",INDEX(Personen!$E$2:$E$41,MATCH($B263,Personen!$B$2:$B$41,0))),""))</f>
        <v/>
      </c>
      <c r="L263" s="28">
        <f>IF(OR($H263&lt;&gt;"erfasst",$F263=""),"",ROUND(N($F263)*N($K263),2))</f>
        <v/>
      </c>
      <c r="M263" s="22" t="n"/>
    </row>
    <row r="264">
      <c r="A264" s="29" t="n"/>
      <c r="B264" s="22" t="n"/>
      <c r="C264" s="30" t="n"/>
      <c r="D264" s="30" t="n"/>
      <c r="E264" s="31" t="n"/>
      <c r="F264" s="28">
        <f>IF(OR($H264&lt;&gt;"erfasst",$C264="",$D264=""),"",ROUND(MOD($D264-$C264,1)*24-N($E264)/60,2))</f>
        <v/>
      </c>
      <c r="G264" s="22" t="n"/>
      <c r="H264" s="22" t="n"/>
      <c r="I264" s="29" t="n"/>
      <c r="J264" s="10">
        <f>IF(OR($H264&lt;&gt;"erfasst",$A264=""),"",IF(AND($I264&lt;&gt;"",N($I264)-N($A264)&gt;Vorgaben!$C$11),"Frist überschritten",IF(N($F264)&gt;Vorgaben!$C$7,"über Höchstarbeitszeit",IF(AND(N($F264)&gt;9,N($E264)&lt;Vorgaben!$C$10),"Pause zu kurz",IF(AND(N($F264)&gt;6,N($E264)&lt;Vorgaben!$C$9),"Pause zu kurz",IF(AND(N($K264)&gt;0,N($K264)&lt;IF(N($A264)&gt;=DATE(2027,1,1),Vorgaben!$C$6,Vorgaben!$C$5)),"unter Mindestlohn",""))))))</f>
        <v/>
      </c>
      <c r="K264" s="28">
        <f>IF($B264="","",IFERROR(IF(N(INDEX(Personen!$E$2:$E$41,MATCH($B264,Personen!$B$2:$B$41,0)))=0,"",INDEX(Personen!$E$2:$E$41,MATCH($B264,Personen!$B$2:$B$41,0))),""))</f>
        <v/>
      </c>
      <c r="L264" s="28">
        <f>IF(OR($H264&lt;&gt;"erfasst",$F264=""),"",ROUND(N($F264)*N($K264),2))</f>
        <v/>
      </c>
      <c r="M264" s="22" t="n"/>
    </row>
    <row r="265">
      <c r="A265" s="29" t="n"/>
      <c r="B265" s="22" t="n"/>
      <c r="C265" s="30" t="n"/>
      <c r="D265" s="30" t="n"/>
      <c r="E265" s="31" t="n"/>
      <c r="F265" s="28">
        <f>IF(OR($H265&lt;&gt;"erfasst",$C265="",$D265=""),"",ROUND(MOD($D265-$C265,1)*24-N($E265)/60,2))</f>
        <v/>
      </c>
      <c r="G265" s="22" t="n"/>
      <c r="H265" s="22" t="n"/>
      <c r="I265" s="29" t="n"/>
      <c r="J265" s="10">
        <f>IF(OR($H265&lt;&gt;"erfasst",$A265=""),"",IF(AND($I265&lt;&gt;"",N($I265)-N($A265)&gt;Vorgaben!$C$11),"Frist überschritten",IF(N($F265)&gt;Vorgaben!$C$7,"über Höchstarbeitszeit",IF(AND(N($F265)&gt;9,N($E265)&lt;Vorgaben!$C$10),"Pause zu kurz",IF(AND(N($F265)&gt;6,N($E265)&lt;Vorgaben!$C$9),"Pause zu kurz",IF(AND(N($K265)&gt;0,N($K265)&lt;IF(N($A265)&gt;=DATE(2027,1,1),Vorgaben!$C$6,Vorgaben!$C$5)),"unter Mindestlohn",""))))))</f>
        <v/>
      </c>
      <c r="K265" s="28">
        <f>IF($B265="","",IFERROR(IF(N(INDEX(Personen!$E$2:$E$41,MATCH($B265,Personen!$B$2:$B$41,0)))=0,"",INDEX(Personen!$E$2:$E$41,MATCH($B265,Personen!$B$2:$B$41,0))),""))</f>
        <v/>
      </c>
      <c r="L265" s="28">
        <f>IF(OR($H265&lt;&gt;"erfasst",$F265=""),"",ROUND(N($F265)*N($K265),2))</f>
        <v/>
      </c>
      <c r="M265" s="22" t="n"/>
    </row>
    <row r="266">
      <c r="A266" s="29" t="n"/>
      <c r="B266" s="22" t="n"/>
      <c r="C266" s="30" t="n"/>
      <c r="D266" s="30" t="n"/>
      <c r="E266" s="31" t="n"/>
      <c r="F266" s="28">
        <f>IF(OR($H266&lt;&gt;"erfasst",$C266="",$D266=""),"",ROUND(MOD($D266-$C266,1)*24-N($E266)/60,2))</f>
        <v/>
      </c>
      <c r="G266" s="22" t="n"/>
      <c r="H266" s="22" t="n"/>
      <c r="I266" s="29" t="n"/>
      <c r="J266" s="10">
        <f>IF(OR($H266&lt;&gt;"erfasst",$A266=""),"",IF(AND($I266&lt;&gt;"",N($I266)-N($A266)&gt;Vorgaben!$C$11),"Frist überschritten",IF(N($F266)&gt;Vorgaben!$C$7,"über Höchstarbeitszeit",IF(AND(N($F266)&gt;9,N($E266)&lt;Vorgaben!$C$10),"Pause zu kurz",IF(AND(N($F266)&gt;6,N($E266)&lt;Vorgaben!$C$9),"Pause zu kurz",IF(AND(N($K266)&gt;0,N($K266)&lt;IF(N($A266)&gt;=DATE(2027,1,1),Vorgaben!$C$6,Vorgaben!$C$5)),"unter Mindestlohn",""))))))</f>
        <v/>
      </c>
      <c r="K266" s="28">
        <f>IF($B266="","",IFERROR(IF(N(INDEX(Personen!$E$2:$E$41,MATCH($B266,Personen!$B$2:$B$41,0)))=0,"",INDEX(Personen!$E$2:$E$41,MATCH($B266,Personen!$B$2:$B$41,0))),""))</f>
        <v/>
      </c>
      <c r="L266" s="28">
        <f>IF(OR($H266&lt;&gt;"erfasst",$F266=""),"",ROUND(N($F266)*N($K266),2))</f>
        <v/>
      </c>
      <c r="M266" s="22" t="n"/>
    </row>
    <row r="267">
      <c r="A267" s="29" t="n"/>
      <c r="B267" s="22" t="n"/>
      <c r="C267" s="30" t="n"/>
      <c r="D267" s="30" t="n"/>
      <c r="E267" s="31" t="n"/>
      <c r="F267" s="28">
        <f>IF(OR($H267&lt;&gt;"erfasst",$C267="",$D267=""),"",ROUND(MOD($D267-$C267,1)*24-N($E267)/60,2))</f>
        <v/>
      </c>
      <c r="G267" s="22" t="n"/>
      <c r="H267" s="22" t="n"/>
      <c r="I267" s="29" t="n"/>
      <c r="J267" s="10">
        <f>IF(OR($H267&lt;&gt;"erfasst",$A267=""),"",IF(AND($I267&lt;&gt;"",N($I267)-N($A267)&gt;Vorgaben!$C$11),"Frist überschritten",IF(N($F267)&gt;Vorgaben!$C$7,"über Höchstarbeitszeit",IF(AND(N($F267)&gt;9,N($E267)&lt;Vorgaben!$C$10),"Pause zu kurz",IF(AND(N($F267)&gt;6,N($E267)&lt;Vorgaben!$C$9),"Pause zu kurz",IF(AND(N($K267)&gt;0,N($K267)&lt;IF(N($A267)&gt;=DATE(2027,1,1),Vorgaben!$C$6,Vorgaben!$C$5)),"unter Mindestlohn",""))))))</f>
        <v/>
      </c>
      <c r="K267" s="28">
        <f>IF($B267="","",IFERROR(IF(N(INDEX(Personen!$E$2:$E$41,MATCH($B267,Personen!$B$2:$B$41,0)))=0,"",INDEX(Personen!$E$2:$E$41,MATCH($B267,Personen!$B$2:$B$41,0))),""))</f>
        <v/>
      </c>
      <c r="L267" s="28">
        <f>IF(OR($H267&lt;&gt;"erfasst",$F267=""),"",ROUND(N($F267)*N($K267),2))</f>
        <v/>
      </c>
      <c r="M267" s="22" t="n"/>
    </row>
    <row r="268">
      <c r="A268" s="29" t="n"/>
      <c r="B268" s="22" t="n"/>
      <c r="C268" s="30" t="n"/>
      <c r="D268" s="30" t="n"/>
      <c r="E268" s="31" t="n"/>
      <c r="F268" s="28">
        <f>IF(OR($H268&lt;&gt;"erfasst",$C268="",$D268=""),"",ROUND(MOD($D268-$C268,1)*24-N($E268)/60,2))</f>
        <v/>
      </c>
      <c r="G268" s="22" t="n"/>
      <c r="H268" s="22" t="n"/>
      <c r="I268" s="29" t="n"/>
      <c r="J268" s="10">
        <f>IF(OR($H268&lt;&gt;"erfasst",$A268=""),"",IF(AND($I268&lt;&gt;"",N($I268)-N($A268)&gt;Vorgaben!$C$11),"Frist überschritten",IF(N($F268)&gt;Vorgaben!$C$7,"über Höchstarbeitszeit",IF(AND(N($F268)&gt;9,N($E268)&lt;Vorgaben!$C$10),"Pause zu kurz",IF(AND(N($F268)&gt;6,N($E268)&lt;Vorgaben!$C$9),"Pause zu kurz",IF(AND(N($K268)&gt;0,N($K268)&lt;IF(N($A268)&gt;=DATE(2027,1,1),Vorgaben!$C$6,Vorgaben!$C$5)),"unter Mindestlohn",""))))))</f>
        <v/>
      </c>
      <c r="K268" s="28">
        <f>IF($B268="","",IFERROR(IF(N(INDEX(Personen!$E$2:$E$41,MATCH($B268,Personen!$B$2:$B$41,0)))=0,"",INDEX(Personen!$E$2:$E$41,MATCH($B268,Personen!$B$2:$B$41,0))),""))</f>
        <v/>
      </c>
      <c r="L268" s="28">
        <f>IF(OR($H268&lt;&gt;"erfasst",$F268=""),"",ROUND(N($F268)*N($K268),2))</f>
        <v/>
      </c>
      <c r="M268" s="22" t="n"/>
    </row>
    <row r="269">
      <c r="A269" s="29" t="n"/>
      <c r="B269" s="22" t="n"/>
      <c r="C269" s="30" t="n"/>
      <c r="D269" s="30" t="n"/>
      <c r="E269" s="31" t="n"/>
      <c r="F269" s="28">
        <f>IF(OR($H269&lt;&gt;"erfasst",$C269="",$D269=""),"",ROUND(MOD($D269-$C269,1)*24-N($E269)/60,2))</f>
        <v/>
      </c>
      <c r="G269" s="22" t="n"/>
      <c r="H269" s="22" t="n"/>
      <c r="I269" s="29" t="n"/>
      <c r="J269" s="10">
        <f>IF(OR($H269&lt;&gt;"erfasst",$A269=""),"",IF(AND($I269&lt;&gt;"",N($I269)-N($A269)&gt;Vorgaben!$C$11),"Frist überschritten",IF(N($F269)&gt;Vorgaben!$C$7,"über Höchstarbeitszeit",IF(AND(N($F269)&gt;9,N($E269)&lt;Vorgaben!$C$10),"Pause zu kurz",IF(AND(N($F269)&gt;6,N($E269)&lt;Vorgaben!$C$9),"Pause zu kurz",IF(AND(N($K269)&gt;0,N($K269)&lt;IF(N($A269)&gt;=DATE(2027,1,1),Vorgaben!$C$6,Vorgaben!$C$5)),"unter Mindestlohn",""))))))</f>
        <v/>
      </c>
      <c r="K269" s="28">
        <f>IF($B269="","",IFERROR(IF(N(INDEX(Personen!$E$2:$E$41,MATCH($B269,Personen!$B$2:$B$41,0)))=0,"",INDEX(Personen!$E$2:$E$41,MATCH($B269,Personen!$B$2:$B$41,0))),""))</f>
        <v/>
      </c>
      <c r="L269" s="28">
        <f>IF(OR($H269&lt;&gt;"erfasst",$F269=""),"",ROUND(N($F269)*N($K269),2))</f>
        <v/>
      </c>
      <c r="M269" s="22" t="n"/>
    </row>
    <row r="270">
      <c r="A270" s="29" t="n"/>
      <c r="B270" s="22" t="n"/>
      <c r="C270" s="30" t="n"/>
      <c r="D270" s="30" t="n"/>
      <c r="E270" s="31" t="n"/>
      <c r="F270" s="28">
        <f>IF(OR($H270&lt;&gt;"erfasst",$C270="",$D270=""),"",ROUND(MOD($D270-$C270,1)*24-N($E270)/60,2))</f>
        <v/>
      </c>
      <c r="G270" s="22" t="n"/>
      <c r="H270" s="22" t="n"/>
      <c r="I270" s="29" t="n"/>
      <c r="J270" s="10">
        <f>IF(OR($H270&lt;&gt;"erfasst",$A270=""),"",IF(AND($I270&lt;&gt;"",N($I270)-N($A270)&gt;Vorgaben!$C$11),"Frist überschritten",IF(N($F270)&gt;Vorgaben!$C$7,"über Höchstarbeitszeit",IF(AND(N($F270)&gt;9,N($E270)&lt;Vorgaben!$C$10),"Pause zu kurz",IF(AND(N($F270)&gt;6,N($E270)&lt;Vorgaben!$C$9),"Pause zu kurz",IF(AND(N($K270)&gt;0,N($K270)&lt;IF(N($A270)&gt;=DATE(2027,1,1),Vorgaben!$C$6,Vorgaben!$C$5)),"unter Mindestlohn",""))))))</f>
        <v/>
      </c>
      <c r="K270" s="28">
        <f>IF($B270="","",IFERROR(IF(N(INDEX(Personen!$E$2:$E$41,MATCH($B270,Personen!$B$2:$B$41,0)))=0,"",INDEX(Personen!$E$2:$E$41,MATCH($B270,Personen!$B$2:$B$41,0))),""))</f>
        <v/>
      </c>
      <c r="L270" s="28">
        <f>IF(OR($H270&lt;&gt;"erfasst",$F270=""),"",ROUND(N($F270)*N($K270),2))</f>
        <v/>
      </c>
      <c r="M270" s="22" t="n"/>
    </row>
    <row r="271">
      <c r="A271" s="29" t="n"/>
      <c r="B271" s="22" t="n"/>
      <c r="C271" s="30" t="n"/>
      <c r="D271" s="30" t="n"/>
      <c r="E271" s="31" t="n"/>
      <c r="F271" s="28">
        <f>IF(OR($H271&lt;&gt;"erfasst",$C271="",$D271=""),"",ROUND(MOD($D271-$C271,1)*24-N($E271)/60,2))</f>
        <v/>
      </c>
      <c r="G271" s="22" t="n"/>
      <c r="H271" s="22" t="n"/>
      <c r="I271" s="29" t="n"/>
      <c r="J271" s="10">
        <f>IF(OR($H271&lt;&gt;"erfasst",$A271=""),"",IF(AND($I271&lt;&gt;"",N($I271)-N($A271)&gt;Vorgaben!$C$11),"Frist überschritten",IF(N($F271)&gt;Vorgaben!$C$7,"über Höchstarbeitszeit",IF(AND(N($F271)&gt;9,N($E271)&lt;Vorgaben!$C$10),"Pause zu kurz",IF(AND(N($F271)&gt;6,N($E271)&lt;Vorgaben!$C$9),"Pause zu kurz",IF(AND(N($K271)&gt;0,N($K271)&lt;IF(N($A271)&gt;=DATE(2027,1,1),Vorgaben!$C$6,Vorgaben!$C$5)),"unter Mindestlohn",""))))))</f>
        <v/>
      </c>
      <c r="K271" s="28">
        <f>IF($B271="","",IFERROR(IF(N(INDEX(Personen!$E$2:$E$41,MATCH($B271,Personen!$B$2:$B$41,0)))=0,"",INDEX(Personen!$E$2:$E$41,MATCH($B271,Personen!$B$2:$B$41,0))),""))</f>
        <v/>
      </c>
      <c r="L271" s="28">
        <f>IF(OR($H271&lt;&gt;"erfasst",$F271=""),"",ROUND(N($F271)*N($K271),2))</f>
        <v/>
      </c>
      <c r="M271" s="22" t="n"/>
    </row>
    <row r="272">
      <c r="A272" s="29" t="n"/>
      <c r="B272" s="22" t="n"/>
      <c r="C272" s="30" t="n"/>
      <c r="D272" s="30" t="n"/>
      <c r="E272" s="31" t="n"/>
      <c r="F272" s="28">
        <f>IF(OR($H272&lt;&gt;"erfasst",$C272="",$D272=""),"",ROUND(MOD($D272-$C272,1)*24-N($E272)/60,2))</f>
        <v/>
      </c>
      <c r="G272" s="22" t="n"/>
      <c r="H272" s="22" t="n"/>
      <c r="I272" s="29" t="n"/>
      <c r="J272" s="10">
        <f>IF(OR($H272&lt;&gt;"erfasst",$A272=""),"",IF(AND($I272&lt;&gt;"",N($I272)-N($A272)&gt;Vorgaben!$C$11),"Frist überschritten",IF(N($F272)&gt;Vorgaben!$C$7,"über Höchstarbeitszeit",IF(AND(N($F272)&gt;9,N($E272)&lt;Vorgaben!$C$10),"Pause zu kurz",IF(AND(N($F272)&gt;6,N($E272)&lt;Vorgaben!$C$9),"Pause zu kurz",IF(AND(N($K272)&gt;0,N($K272)&lt;IF(N($A272)&gt;=DATE(2027,1,1),Vorgaben!$C$6,Vorgaben!$C$5)),"unter Mindestlohn",""))))))</f>
        <v/>
      </c>
      <c r="K272" s="28">
        <f>IF($B272="","",IFERROR(IF(N(INDEX(Personen!$E$2:$E$41,MATCH($B272,Personen!$B$2:$B$41,0)))=0,"",INDEX(Personen!$E$2:$E$41,MATCH($B272,Personen!$B$2:$B$41,0))),""))</f>
        <v/>
      </c>
      <c r="L272" s="28">
        <f>IF(OR($H272&lt;&gt;"erfasst",$F272=""),"",ROUND(N($F272)*N($K272),2))</f>
        <v/>
      </c>
      <c r="M272" s="22" t="n"/>
    </row>
    <row r="273">
      <c r="A273" s="29" t="n"/>
      <c r="B273" s="22" t="n"/>
      <c r="C273" s="30" t="n"/>
      <c r="D273" s="30" t="n"/>
      <c r="E273" s="31" t="n"/>
      <c r="F273" s="28">
        <f>IF(OR($H273&lt;&gt;"erfasst",$C273="",$D273=""),"",ROUND(MOD($D273-$C273,1)*24-N($E273)/60,2))</f>
        <v/>
      </c>
      <c r="G273" s="22" t="n"/>
      <c r="H273" s="22" t="n"/>
      <c r="I273" s="29" t="n"/>
      <c r="J273" s="10">
        <f>IF(OR($H273&lt;&gt;"erfasst",$A273=""),"",IF(AND($I273&lt;&gt;"",N($I273)-N($A273)&gt;Vorgaben!$C$11),"Frist überschritten",IF(N($F273)&gt;Vorgaben!$C$7,"über Höchstarbeitszeit",IF(AND(N($F273)&gt;9,N($E273)&lt;Vorgaben!$C$10),"Pause zu kurz",IF(AND(N($F273)&gt;6,N($E273)&lt;Vorgaben!$C$9),"Pause zu kurz",IF(AND(N($K273)&gt;0,N($K273)&lt;IF(N($A273)&gt;=DATE(2027,1,1),Vorgaben!$C$6,Vorgaben!$C$5)),"unter Mindestlohn",""))))))</f>
        <v/>
      </c>
      <c r="K273" s="28">
        <f>IF($B273="","",IFERROR(IF(N(INDEX(Personen!$E$2:$E$41,MATCH($B273,Personen!$B$2:$B$41,0)))=0,"",INDEX(Personen!$E$2:$E$41,MATCH($B273,Personen!$B$2:$B$41,0))),""))</f>
        <v/>
      </c>
      <c r="L273" s="28">
        <f>IF(OR($H273&lt;&gt;"erfasst",$F273=""),"",ROUND(N($F273)*N($K273),2))</f>
        <v/>
      </c>
      <c r="M273" s="22" t="n"/>
    </row>
    <row r="274">
      <c r="A274" s="29" t="n"/>
      <c r="B274" s="22" t="n"/>
      <c r="C274" s="30" t="n"/>
      <c r="D274" s="30" t="n"/>
      <c r="E274" s="31" t="n"/>
      <c r="F274" s="28">
        <f>IF(OR($H274&lt;&gt;"erfasst",$C274="",$D274=""),"",ROUND(MOD($D274-$C274,1)*24-N($E274)/60,2))</f>
        <v/>
      </c>
      <c r="G274" s="22" t="n"/>
      <c r="H274" s="22" t="n"/>
      <c r="I274" s="29" t="n"/>
      <c r="J274" s="10">
        <f>IF(OR($H274&lt;&gt;"erfasst",$A274=""),"",IF(AND($I274&lt;&gt;"",N($I274)-N($A274)&gt;Vorgaben!$C$11),"Frist überschritten",IF(N($F274)&gt;Vorgaben!$C$7,"über Höchstarbeitszeit",IF(AND(N($F274)&gt;9,N($E274)&lt;Vorgaben!$C$10),"Pause zu kurz",IF(AND(N($F274)&gt;6,N($E274)&lt;Vorgaben!$C$9),"Pause zu kurz",IF(AND(N($K274)&gt;0,N($K274)&lt;IF(N($A274)&gt;=DATE(2027,1,1),Vorgaben!$C$6,Vorgaben!$C$5)),"unter Mindestlohn",""))))))</f>
        <v/>
      </c>
      <c r="K274" s="28">
        <f>IF($B274="","",IFERROR(IF(N(INDEX(Personen!$E$2:$E$41,MATCH($B274,Personen!$B$2:$B$41,0)))=0,"",INDEX(Personen!$E$2:$E$41,MATCH($B274,Personen!$B$2:$B$41,0))),""))</f>
        <v/>
      </c>
      <c r="L274" s="28">
        <f>IF(OR($H274&lt;&gt;"erfasst",$F274=""),"",ROUND(N($F274)*N($K274),2))</f>
        <v/>
      </c>
      <c r="M274" s="22" t="n"/>
    </row>
    <row r="275">
      <c r="A275" s="29" t="n"/>
      <c r="B275" s="22" t="n"/>
      <c r="C275" s="30" t="n"/>
      <c r="D275" s="30" t="n"/>
      <c r="E275" s="31" t="n"/>
      <c r="F275" s="28">
        <f>IF(OR($H275&lt;&gt;"erfasst",$C275="",$D275=""),"",ROUND(MOD($D275-$C275,1)*24-N($E275)/60,2))</f>
        <v/>
      </c>
      <c r="G275" s="22" t="n"/>
      <c r="H275" s="22" t="n"/>
      <c r="I275" s="29" t="n"/>
      <c r="J275" s="10">
        <f>IF(OR($H275&lt;&gt;"erfasst",$A275=""),"",IF(AND($I275&lt;&gt;"",N($I275)-N($A275)&gt;Vorgaben!$C$11),"Frist überschritten",IF(N($F275)&gt;Vorgaben!$C$7,"über Höchstarbeitszeit",IF(AND(N($F275)&gt;9,N($E275)&lt;Vorgaben!$C$10),"Pause zu kurz",IF(AND(N($F275)&gt;6,N($E275)&lt;Vorgaben!$C$9),"Pause zu kurz",IF(AND(N($K275)&gt;0,N($K275)&lt;IF(N($A275)&gt;=DATE(2027,1,1),Vorgaben!$C$6,Vorgaben!$C$5)),"unter Mindestlohn",""))))))</f>
        <v/>
      </c>
      <c r="K275" s="28">
        <f>IF($B275="","",IFERROR(IF(N(INDEX(Personen!$E$2:$E$41,MATCH($B275,Personen!$B$2:$B$41,0)))=0,"",INDEX(Personen!$E$2:$E$41,MATCH($B275,Personen!$B$2:$B$41,0))),""))</f>
        <v/>
      </c>
      <c r="L275" s="28">
        <f>IF(OR($H275&lt;&gt;"erfasst",$F275=""),"",ROUND(N($F275)*N($K275),2))</f>
        <v/>
      </c>
      <c r="M275" s="22" t="n"/>
    </row>
    <row r="276">
      <c r="A276" s="29" t="n"/>
      <c r="B276" s="22" t="n"/>
      <c r="C276" s="30" t="n"/>
      <c r="D276" s="30" t="n"/>
      <c r="E276" s="31" t="n"/>
      <c r="F276" s="28">
        <f>IF(OR($H276&lt;&gt;"erfasst",$C276="",$D276=""),"",ROUND(MOD($D276-$C276,1)*24-N($E276)/60,2))</f>
        <v/>
      </c>
      <c r="G276" s="22" t="n"/>
      <c r="H276" s="22" t="n"/>
      <c r="I276" s="29" t="n"/>
      <c r="J276" s="10">
        <f>IF(OR($H276&lt;&gt;"erfasst",$A276=""),"",IF(AND($I276&lt;&gt;"",N($I276)-N($A276)&gt;Vorgaben!$C$11),"Frist überschritten",IF(N($F276)&gt;Vorgaben!$C$7,"über Höchstarbeitszeit",IF(AND(N($F276)&gt;9,N($E276)&lt;Vorgaben!$C$10),"Pause zu kurz",IF(AND(N($F276)&gt;6,N($E276)&lt;Vorgaben!$C$9),"Pause zu kurz",IF(AND(N($K276)&gt;0,N($K276)&lt;IF(N($A276)&gt;=DATE(2027,1,1),Vorgaben!$C$6,Vorgaben!$C$5)),"unter Mindestlohn",""))))))</f>
        <v/>
      </c>
      <c r="K276" s="28">
        <f>IF($B276="","",IFERROR(IF(N(INDEX(Personen!$E$2:$E$41,MATCH($B276,Personen!$B$2:$B$41,0)))=0,"",INDEX(Personen!$E$2:$E$41,MATCH($B276,Personen!$B$2:$B$41,0))),""))</f>
        <v/>
      </c>
      <c r="L276" s="28">
        <f>IF(OR($H276&lt;&gt;"erfasst",$F276=""),"",ROUND(N($F276)*N($K276),2))</f>
        <v/>
      </c>
      <c r="M276" s="22" t="n"/>
    </row>
    <row r="277">
      <c r="A277" s="29" t="n"/>
      <c r="B277" s="22" t="n"/>
      <c r="C277" s="30" t="n"/>
      <c r="D277" s="30" t="n"/>
      <c r="E277" s="31" t="n"/>
      <c r="F277" s="28">
        <f>IF(OR($H277&lt;&gt;"erfasst",$C277="",$D277=""),"",ROUND(MOD($D277-$C277,1)*24-N($E277)/60,2))</f>
        <v/>
      </c>
      <c r="G277" s="22" t="n"/>
      <c r="H277" s="22" t="n"/>
      <c r="I277" s="29" t="n"/>
      <c r="J277" s="10">
        <f>IF(OR($H277&lt;&gt;"erfasst",$A277=""),"",IF(AND($I277&lt;&gt;"",N($I277)-N($A277)&gt;Vorgaben!$C$11),"Frist überschritten",IF(N($F277)&gt;Vorgaben!$C$7,"über Höchstarbeitszeit",IF(AND(N($F277)&gt;9,N($E277)&lt;Vorgaben!$C$10),"Pause zu kurz",IF(AND(N($F277)&gt;6,N($E277)&lt;Vorgaben!$C$9),"Pause zu kurz",IF(AND(N($K277)&gt;0,N($K277)&lt;IF(N($A277)&gt;=DATE(2027,1,1),Vorgaben!$C$6,Vorgaben!$C$5)),"unter Mindestlohn",""))))))</f>
        <v/>
      </c>
      <c r="K277" s="28">
        <f>IF($B277="","",IFERROR(IF(N(INDEX(Personen!$E$2:$E$41,MATCH($B277,Personen!$B$2:$B$41,0)))=0,"",INDEX(Personen!$E$2:$E$41,MATCH($B277,Personen!$B$2:$B$41,0))),""))</f>
        <v/>
      </c>
      <c r="L277" s="28">
        <f>IF(OR($H277&lt;&gt;"erfasst",$F277=""),"",ROUND(N($F277)*N($K277),2))</f>
        <v/>
      </c>
      <c r="M277" s="22" t="n"/>
    </row>
    <row r="278">
      <c r="A278" s="29" t="n"/>
      <c r="B278" s="22" t="n"/>
      <c r="C278" s="30" t="n"/>
      <c r="D278" s="30" t="n"/>
      <c r="E278" s="31" t="n"/>
      <c r="F278" s="28">
        <f>IF(OR($H278&lt;&gt;"erfasst",$C278="",$D278=""),"",ROUND(MOD($D278-$C278,1)*24-N($E278)/60,2))</f>
        <v/>
      </c>
      <c r="G278" s="22" t="n"/>
      <c r="H278" s="22" t="n"/>
      <c r="I278" s="29" t="n"/>
      <c r="J278" s="10">
        <f>IF(OR($H278&lt;&gt;"erfasst",$A278=""),"",IF(AND($I278&lt;&gt;"",N($I278)-N($A278)&gt;Vorgaben!$C$11),"Frist überschritten",IF(N($F278)&gt;Vorgaben!$C$7,"über Höchstarbeitszeit",IF(AND(N($F278)&gt;9,N($E278)&lt;Vorgaben!$C$10),"Pause zu kurz",IF(AND(N($F278)&gt;6,N($E278)&lt;Vorgaben!$C$9),"Pause zu kurz",IF(AND(N($K278)&gt;0,N($K278)&lt;IF(N($A278)&gt;=DATE(2027,1,1),Vorgaben!$C$6,Vorgaben!$C$5)),"unter Mindestlohn",""))))))</f>
        <v/>
      </c>
      <c r="K278" s="28">
        <f>IF($B278="","",IFERROR(IF(N(INDEX(Personen!$E$2:$E$41,MATCH($B278,Personen!$B$2:$B$41,0)))=0,"",INDEX(Personen!$E$2:$E$41,MATCH($B278,Personen!$B$2:$B$41,0))),""))</f>
        <v/>
      </c>
      <c r="L278" s="28">
        <f>IF(OR($H278&lt;&gt;"erfasst",$F278=""),"",ROUND(N($F278)*N($K278),2))</f>
        <v/>
      </c>
      <c r="M278" s="22" t="n"/>
    </row>
    <row r="279">
      <c r="A279" s="29" t="n"/>
      <c r="B279" s="22" t="n"/>
      <c r="C279" s="30" t="n"/>
      <c r="D279" s="30" t="n"/>
      <c r="E279" s="31" t="n"/>
      <c r="F279" s="28">
        <f>IF(OR($H279&lt;&gt;"erfasst",$C279="",$D279=""),"",ROUND(MOD($D279-$C279,1)*24-N($E279)/60,2))</f>
        <v/>
      </c>
      <c r="G279" s="22" t="n"/>
      <c r="H279" s="22" t="n"/>
      <c r="I279" s="29" t="n"/>
      <c r="J279" s="10">
        <f>IF(OR($H279&lt;&gt;"erfasst",$A279=""),"",IF(AND($I279&lt;&gt;"",N($I279)-N($A279)&gt;Vorgaben!$C$11),"Frist überschritten",IF(N($F279)&gt;Vorgaben!$C$7,"über Höchstarbeitszeit",IF(AND(N($F279)&gt;9,N($E279)&lt;Vorgaben!$C$10),"Pause zu kurz",IF(AND(N($F279)&gt;6,N($E279)&lt;Vorgaben!$C$9),"Pause zu kurz",IF(AND(N($K279)&gt;0,N($K279)&lt;IF(N($A279)&gt;=DATE(2027,1,1),Vorgaben!$C$6,Vorgaben!$C$5)),"unter Mindestlohn",""))))))</f>
        <v/>
      </c>
      <c r="K279" s="28">
        <f>IF($B279="","",IFERROR(IF(N(INDEX(Personen!$E$2:$E$41,MATCH($B279,Personen!$B$2:$B$41,0)))=0,"",INDEX(Personen!$E$2:$E$41,MATCH($B279,Personen!$B$2:$B$41,0))),""))</f>
        <v/>
      </c>
      <c r="L279" s="28">
        <f>IF(OR($H279&lt;&gt;"erfasst",$F279=""),"",ROUND(N($F279)*N($K279),2))</f>
        <v/>
      </c>
      <c r="M279" s="22" t="n"/>
    </row>
    <row r="280">
      <c r="A280" s="29" t="n"/>
      <c r="B280" s="22" t="n"/>
      <c r="C280" s="30" t="n"/>
      <c r="D280" s="30" t="n"/>
      <c r="E280" s="31" t="n"/>
      <c r="F280" s="28">
        <f>IF(OR($H280&lt;&gt;"erfasst",$C280="",$D280=""),"",ROUND(MOD($D280-$C280,1)*24-N($E280)/60,2))</f>
        <v/>
      </c>
      <c r="G280" s="22" t="n"/>
      <c r="H280" s="22" t="n"/>
      <c r="I280" s="29" t="n"/>
      <c r="J280" s="10">
        <f>IF(OR($H280&lt;&gt;"erfasst",$A280=""),"",IF(AND($I280&lt;&gt;"",N($I280)-N($A280)&gt;Vorgaben!$C$11),"Frist überschritten",IF(N($F280)&gt;Vorgaben!$C$7,"über Höchstarbeitszeit",IF(AND(N($F280)&gt;9,N($E280)&lt;Vorgaben!$C$10),"Pause zu kurz",IF(AND(N($F280)&gt;6,N($E280)&lt;Vorgaben!$C$9),"Pause zu kurz",IF(AND(N($K280)&gt;0,N($K280)&lt;IF(N($A280)&gt;=DATE(2027,1,1),Vorgaben!$C$6,Vorgaben!$C$5)),"unter Mindestlohn",""))))))</f>
        <v/>
      </c>
      <c r="K280" s="28">
        <f>IF($B280="","",IFERROR(IF(N(INDEX(Personen!$E$2:$E$41,MATCH($B280,Personen!$B$2:$B$41,0)))=0,"",INDEX(Personen!$E$2:$E$41,MATCH($B280,Personen!$B$2:$B$41,0))),""))</f>
        <v/>
      </c>
      <c r="L280" s="28">
        <f>IF(OR($H280&lt;&gt;"erfasst",$F280=""),"",ROUND(N($F280)*N($K280),2))</f>
        <v/>
      </c>
      <c r="M280" s="22" t="n"/>
    </row>
    <row r="281">
      <c r="A281" s="29" t="n"/>
      <c r="B281" s="22" t="n"/>
      <c r="C281" s="30" t="n"/>
      <c r="D281" s="30" t="n"/>
      <c r="E281" s="31" t="n"/>
      <c r="F281" s="28">
        <f>IF(OR($H281&lt;&gt;"erfasst",$C281="",$D281=""),"",ROUND(MOD($D281-$C281,1)*24-N($E281)/60,2))</f>
        <v/>
      </c>
      <c r="G281" s="22" t="n"/>
      <c r="H281" s="22" t="n"/>
      <c r="I281" s="29" t="n"/>
      <c r="J281" s="10">
        <f>IF(OR($H281&lt;&gt;"erfasst",$A281=""),"",IF(AND($I281&lt;&gt;"",N($I281)-N($A281)&gt;Vorgaben!$C$11),"Frist überschritten",IF(N($F281)&gt;Vorgaben!$C$7,"über Höchstarbeitszeit",IF(AND(N($F281)&gt;9,N($E281)&lt;Vorgaben!$C$10),"Pause zu kurz",IF(AND(N($F281)&gt;6,N($E281)&lt;Vorgaben!$C$9),"Pause zu kurz",IF(AND(N($K281)&gt;0,N($K281)&lt;IF(N($A281)&gt;=DATE(2027,1,1),Vorgaben!$C$6,Vorgaben!$C$5)),"unter Mindestlohn",""))))))</f>
        <v/>
      </c>
      <c r="K281" s="28">
        <f>IF($B281="","",IFERROR(IF(N(INDEX(Personen!$E$2:$E$41,MATCH($B281,Personen!$B$2:$B$41,0)))=0,"",INDEX(Personen!$E$2:$E$41,MATCH($B281,Personen!$B$2:$B$41,0))),""))</f>
        <v/>
      </c>
      <c r="L281" s="28">
        <f>IF(OR($H281&lt;&gt;"erfasst",$F281=""),"",ROUND(N($F281)*N($K281),2))</f>
        <v/>
      </c>
      <c r="M281" s="22" t="n"/>
    </row>
    <row r="282">
      <c r="A282" s="29" t="n"/>
      <c r="B282" s="22" t="n"/>
      <c r="C282" s="30" t="n"/>
      <c r="D282" s="30" t="n"/>
      <c r="E282" s="31" t="n"/>
      <c r="F282" s="28">
        <f>IF(OR($H282&lt;&gt;"erfasst",$C282="",$D282=""),"",ROUND(MOD($D282-$C282,1)*24-N($E282)/60,2))</f>
        <v/>
      </c>
      <c r="G282" s="22" t="n"/>
      <c r="H282" s="22" t="n"/>
      <c r="I282" s="29" t="n"/>
      <c r="J282" s="10">
        <f>IF(OR($H282&lt;&gt;"erfasst",$A282=""),"",IF(AND($I282&lt;&gt;"",N($I282)-N($A282)&gt;Vorgaben!$C$11),"Frist überschritten",IF(N($F282)&gt;Vorgaben!$C$7,"über Höchstarbeitszeit",IF(AND(N($F282)&gt;9,N($E282)&lt;Vorgaben!$C$10),"Pause zu kurz",IF(AND(N($F282)&gt;6,N($E282)&lt;Vorgaben!$C$9),"Pause zu kurz",IF(AND(N($K282)&gt;0,N($K282)&lt;IF(N($A282)&gt;=DATE(2027,1,1),Vorgaben!$C$6,Vorgaben!$C$5)),"unter Mindestlohn",""))))))</f>
        <v/>
      </c>
      <c r="K282" s="28">
        <f>IF($B282="","",IFERROR(IF(N(INDEX(Personen!$E$2:$E$41,MATCH($B282,Personen!$B$2:$B$41,0)))=0,"",INDEX(Personen!$E$2:$E$41,MATCH($B282,Personen!$B$2:$B$41,0))),""))</f>
        <v/>
      </c>
      <c r="L282" s="28">
        <f>IF(OR($H282&lt;&gt;"erfasst",$F282=""),"",ROUND(N($F282)*N($K282),2))</f>
        <v/>
      </c>
      <c r="M282" s="22" t="n"/>
    </row>
    <row r="283">
      <c r="A283" s="29" t="n"/>
      <c r="B283" s="22" t="n"/>
      <c r="C283" s="30" t="n"/>
      <c r="D283" s="30" t="n"/>
      <c r="E283" s="31" t="n"/>
      <c r="F283" s="28">
        <f>IF(OR($H283&lt;&gt;"erfasst",$C283="",$D283=""),"",ROUND(MOD($D283-$C283,1)*24-N($E283)/60,2))</f>
        <v/>
      </c>
      <c r="G283" s="22" t="n"/>
      <c r="H283" s="22" t="n"/>
      <c r="I283" s="29" t="n"/>
      <c r="J283" s="10">
        <f>IF(OR($H283&lt;&gt;"erfasst",$A283=""),"",IF(AND($I283&lt;&gt;"",N($I283)-N($A283)&gt;Vorgaben!$C$11),"Frist überschritten",IF(N($F283)&gt;Vorgaben!$C$7,"über Höchstarbeitszeit",IF(AND(N($F283)&gt;9,N($E283)&lt;Vorgaben!$C$10),"Pause zu kurz",IF(AND(N($F283)&gt;6,N($E283)&lt;Vorgaben!$C$9),"Pause zu kurz",IF(AND(N($K283)&gt;0,N($K283)&lt;IF(N($A283)&gt;=DATE(2027,1,1),Vorgaben!$C$6,Vorgaben!$C$5)),"unter Mindestlohn",""))))))</f>
        <v/>
      </c>
      <c r="K283" s="28">
        <f>IF($B283="","",IFERROR(IF(N(INDEX(Personen!$E$2:$E$41,MATCH($B283,Personen!$B$2:$B$41,0)))=0,"",INDEX(Personen!$E$2:$E$41,MATCH($B283,Personen!$B$2:$B$41,0))),""))</f>
        <v/>
      </c>
      <c r="L283" s="28">
        <f>IF(OR($H283&lt;&gt;"erfasst",$F283=""),"",ROUND(N($F283)*N($K283),2))</f>
        <v/>
      </c>
      <c r="M283" s="22" t="n"/>
    </row>
    <row r="284">
      <c r="A284" s="29" t="n"/>
      <c r="B284" s="22" t="n"/>
      <c r="C284" s="30" t="n"/>
      <c r="D284" s="30" t="n"/>
      <c r="E284" s="31" t="n"/>
      <c r="F284" s="28">
        <f>IF(OR($H284&lt;&gt;"erfasst",$C284="",$D284=""),"",ROUND(MOD($D284-$C284,1)*24-N($E284)/60,2))</f>
        <v/>
      </c>
      <c r="G284" s="22" t="n"/>
      <c r="H284" s="22" t="n"/>
      <c r="I284" s="29" t="n"/>
      <c r="J284" s="10">
        <f>IF(OR($H284&lt;&gt;"erfasst",$A284=""),"",IF(AND($I284&lt;&gt;"",N($I284)-N($A284)&gt;Vorgaben!$C$11),"Frist überschritten",IF(N($F284)&gt;Vorgaben!$C$7,"über Höchstarbeitszeit",IF(AND(N($F284)&gt;9,N($E284)&lt;Vorgaben!$C$10),"Pause zu kurz",IF(AND(N($F284)&gt;6,N($E284)&lt;Vorgaben!$C$9),"Pause zu kurz",IF(AND(N($K284)&gt;0,N($K284)&lt;IF(N($A284)&gt;=DATE(2027,1,1),Vorgaben!$C$6,Vorgaben!$C$5)),"unter Mindestlohn",""))))))</f>
        <v/>
      </c>
      <c r="K284" s="28">
        <f>IF($B284="","",IFERROR(IF(N(INDEX(Personen!$E$2:$E$41,MATCH($B284,Personen!$B$2:$B$41,0)))=0,"",INDEX(Personen!$E$2:$E$41,MATCH($B284,Personen!$B$2:$B$41,0))),""))</f>
        <v/>
      </c>
      <c r="L284" s="28">
        <f>IF(OR($H284&lt;&gt;"erfasst",$F284=""),"",ROUND(N($F284)*N($K284),2))</f>
        <v/>
      </c>
      <c r="M284" s="22" t="n"/>
    </row>
    <row r="285">
      <c r="A285" s="29" t="n"/>
      <c r="B285" s="22" t="n"/>
      <c r="C285" s="30" t="n"/>
      <c r="D285" s="30" t="n"/>
      <c r="E285" s="31" t="n"/>
      <c r="F285" s="28">
        <f>IF(OR($H285&lt;&gt;"erfasst",$C285="",$D285=""),"",ROUND(MOD($D285-$C285,1)*24-N($E285)/60,2))</f>
        <v/>
      </c>
      <c r="G285" s="22" t="n"/>
      <c r="H285" s="22" t="n"/>
      <c r="I285" s="29" t="n"/>
      <c r="J285" s="10">
        <f>IF(OR($H285&lt;&gt;"erfasst",$A285=""),"",IF(AND($I285&lt;&gt;"",N($I285)-N($A285)&gt;Vorgaben!$C$11),"Frist überschritten",IF(N($F285)&gt;Vorgaben!$C$7,"über Höchstarbeitszeit",IF(AND(N($F285)&gt;9,N($E285)&lt;Vorgaben!$C$10),"Pause zu kurz",IF(AND(N($F285)&gt;6,N($E285)&lt;Vorgaben!$C$9),"Pause zu kurz",IF(AND(N($K285)&gt;0,N($K285)&lt;IF(N($A285)&gt;=DATE(2027,1,1),Vorgaben!$C$6,Vorgaben!$C$5)),"unter Mindestlohn",""))))))</f>
        <v/>
      </c>
      <c r="K285" s="28">
        <f>IF($B285="","",IFERROR(IF(N(INDEX(Personen!$E$2:$E$41,MATCH($B285,Personen!$B$2:$B$41,0)))=0,"",INDEX(Personen!$E$2:$E$41,MATCH($B285,Personen!$B$2:$B$41,0))),""))</f>
        <v/>
      </c>
      <c r="L285" s="28">
        <f>IF(OR($H285&lt;&gt;"erfasst",$F285=""),"",ROUND(N($F285)*N($K285),2))</f>
        <v/>
      </c>
      <c r="M285" s="22" t="n"/>
    </row>
    <row r="286">
      <c r="A286" s="29" t="n"/>
      <c r="B286" s="22" t="n"/>
      <c r="C286" s="30" t="n"/>
      <c r="D286" s="30" t="n"/>
      <c r="E286" s="31" t="n"/>
      <c r="F286" s="28">
        <f>IF(OR($H286&lt;&gt;"erfasst",$C286="",$D286=""),"",ROUND(MOD($D286-$C286,1)*24-N($E286)/60,2))</f>
        <v/>
      </c>
      <c r="G286" s="22" t="n"/>
      <c r="H286" s="22" t="n"/>
      <c r="I286" s="29" t="n"/>
      <c r="J286" s="10">
        <f>IF(OR($H286&lt;&gt;"erfasst",$A286=""),"",IF(AND($I286&lt;&gt;"",N($I286)-N($A286)&gt;Vorgaben!$C$11),"Frist überschritten",IF(N($F286)&gt;Vorgaben!$C$7,"über Höchstarbeitszeit",IF(AND(N($F286)&gt;9,N($E286)&lt;Vorgaben!$C$10),"Pause zu kurz",IF(AND(N($F286)&gt;6,N($E286)&lt;Vorgaben!$C$9),"Pause zu kurz",IF(AND(N($K286)&gt;0,N($K286)&lt;IF(N($A286)&gt;=DATE(2027,1,1),Vorgaben!$C$6,Vorgaben!$C$5)),"unter Mindestlohn",""))))))</f>
        <v/>
      </c>
      <c r="K286" s="28">
        <f>IF($B286="","",IFERROR(IF(N(INDEX(Personen!$E$2:$E$41,MATCH($B286,Personen!$B$2:$B$41,0)))=0,"",INDEX(Personen!$E$2:$E$41,MATCH($B286,Personen!$B$2:$B$41,0))),""))</f>
        <v/>
      </c>
      <c r="L286" s="28">
        <f>IF(OR($H286&lt;&gt;"erfasst",$F286=""),"",ROUND(N($F286)*N($K286),2))</f>
        <v/>
      </c>
      <c r="M286" s="22" t="n"/>
    </row>
    <row r="287">
      <c r="A287" s="29" t="n"/>
      <c r="B287" s="22" t="n"/>
      <c r="C287" s="30" t="n"/>
      <c r="D287" s="30" t="n"/>
      <c r="E287" s="31" t="n"/>
      <c r="F287" s="28">
        <f>IF(OR($H287&lt;&gt;"erfasst",$C287="",$D287=""),"",ROUND(MOD($D287-$C287,1)*24-N($E287)/60,2))</f>
        <v/>
      </c>
      <c r="G287" s="22" t="n"/>
      <c r="H287" s="22" t="n"/>
      <c r="I287" s="29" t="n"/>
      <c r="J287" s="10">
        <f>IF(OR($H287&lt;&gt;"erfasst",$A287=""),"",IF(AND($I287&lt;&gt;"",N($I287)-N($A287)&gt;Vorgaben!$C$11),"Frist überschritten",IF(N($F287)&gt;Vorgaben!$C$7,"über Höchstarbeitszeit",IF(AND(N($F287)&gt;9,N($E287)&lt;Vorgaben!$C$10),"Pause zu kurz",IF(AND(N($F287)&gt;6,N($E287)&lt;Vorgaben!$C$9),"Pause zu kurz",IF(AND(N($K287)&gt;0,N($K287)&lt;IF(N($A287)&gt;=DATE(2027,1,1),Vorgaben!$C$6,Vorgaben!$C$5)),"unter Mindestlohn",""))))))</f>
        <v/>
      </c>
      <c r="K287" s="28">
        <f>IF($B287="","",IFERROR(IF(N(INDEX(Personen!$E$2:$E$41,MATCH($B287,Personen!$B$2:$B$41,0)))=0,"",INDEX(Personen!$E$2:$E$41,MATCH($B287,Personen!$B$2:$B$41,0))),""))</f>
        <v/>
      </c>
      <c r="L287" s="28">
        <f>IF(OR($H287&lt;&gt;"erfasst",$F287=""),"",ROUND(N($F287)*N($K287),2))</f>
        <v/>
      </c>
      <c r="M287" s="22" t="n"/>
    </row>
    <row r="288">
      <c r="A288" s="29" t="n"/>
      <c r="B288" s="22" t="n"/>
      <c r="C288" s="30" t="n"/>
      <c r="D288" s="30" t="n"/>
      <c r="E288" s="31" t="n"/>
      <c r="F288" s="28">
        <f>IF(OR($H288&lt;&gt;"erfasst",$C288="",$D288=""),"",ROUND(MOD($D288-$C288,1)*24-N($E288)/60,2))</f>
        <v/>
      </c>
      <c r="G288" s="22" t="n"/>
      <c r="H288" s="22" t="n"/>
      <c r="I288" s="29" t="n"/>
      <c r="J288" s="10">
        <f>IF(OR($H288&lt;&gt;"erfasst",$A288=""),"",IF(AND($I288&lt;&gt;"",N($I288)-N($A288)&gt;Vorgaben!$C$11),"Frist überschritten",IF(N($F288)&gt;Vorgaben!$C$7,"über Höchstarbeitszeit",IF(AND(N($F288)&gt;9,N($E288)&lt;Vorgaben!$C$10),"Pause zu kurz",IF(AND(N($F288)&gt;6,N($E288)&lt;Vorgaben!$C$9),"Pause zu kurz",IF(AND(N($K288)&gt;0,N($K288)&lt;IF(N($A288)&gt;=DATE(2027,1,1),Vorgaben!$C$6,Vorgaben!$C$5)),"unter Mindestlohn",""))))))</f>
        <v/>
      </c>
      <c r="K288" s="28">
        <f>IF($B288="","",IFERROR(IF(N(INDEX(Personen!$E$2:$E$41,MATCH($B288,Personen!$B$2:$B$41,0)))=0,"",INDEX(Personen!$E$2:$E$41,MATCH($B288,Personen!$B$2:$B$41,0))),""))</f>
        <v/>
      </c>
      <c r="L288" s="28">
        <f>IF(OR($H288&lt;&gt;"erfasst",$F288=""),"",ROUND(N($F288)*N($K288),2))</f>
        <v/>
      </c>
      <c r="M288" s="22" t="n"/>
    </row>
    <row r="289">
      <c r="A289" s="29" t="n"/>
      <c r="B289" s="22" t="n"/>
      <c r="C289" s="30" t="n"/>
      <c r="D289" s="30" t="n"/>
      <c r="E289" s="31" t="n"/>
      <c r="F289" s="28">
        <f>IF(OR($H289&lt;&gt;"erfasst",$C289="",$D289=""),"",ROUND(MOD($D289-$C289,1)*24-N($E289)/60,2))</f>
        <v/>
      </c>
      <c r="G289" s="22" t="n"/>
      <c r="H289" s="22" t="n"/>
      <c r="I289" s="29" t="n"/>
      <c r="J289" s="10">
        <f>IF(OR($H289&lt;&gt;"erfasst",$A289=""),"",IF(AND($I289&lt;&gt;"",N($I289)-N($A289)&gt;Vorgaben!$C$11),"Frist überschritten",IF(N($F289)&gt;Vorgaben!$C$7,"über Höchstarbeitszeit",IF(AND(N($F289)&gt;9,N($E289)&lt;Vorgaben!$C$10),"Pause zu kurz",IF(AND(N($F289)&gt;6,N($E289)&lt;Vorgaben!$C$9),"Pause zu kurz",IF(AND(N($K289)&gt;0,N($K289)&lt;IF(N($A289)&gt;=DATE(2027,1,1),Vorgaben!$C$6,Vorgaben!$C$5)),"unter Mindestlohn",""))))))</f>
        <v/>
      </c>
      <c r="K289" s="28">
        <f>IF($B289="","",IFERROR(IF(N(INDEX(Personen!$E$2:$E$41,MATCH($B289,Personen!$B$2:$B$41,0)))=0,"",INDEX(Personen!$E$2:$E$41,MATCH($B289,Personen!$B$2:$B$41,0))),""))</f>
        <v/>
      </c>
      <c r="L289" s="28">
        <f>IF(OR($H289&lt;&gt;"erfasst",$F289=""),"",ROUND(N($F289)*N($K289),2))</f>
        <v/>
      </c>
      <c r="M289" s="22" t="n"/>
    </row>
    <row r="290">
      <c r="A290" s="29" t="n"/>
      <c r="B290" s="22" t="n"/>
      <c r="C290" s="30" t="n"/>
      <c r="D290" s="30" t="n"/>
      <c r="E290" s="31" t="n"/>
      <c r="F290" s="28">
        <f>IF(OR($H290&lt;&gt;"erfasst",$C290="",$D290=""),"",ROUND(MOD($D290-$C290,1)*24-N($E290)/60,2))</f>
        <v/>
      </c>
      <c r="G290" s="22" t="n"/>
      <c r="H290" s="22" t="n"/>
      <c r="I290" s="29" t="n"/>
      <c r="J290" s="10">
        <f>IF(OR($H290&lt;&gt;"erfasst",$A290=""),"",IF(AND($I290&lt;&gt;"",N($I290)-N($A290)&gt;Vorgaben!$C$11),"Frist überschritten",IF(N($F290)&gt;Vorgaben!$C$7,"über Höchstarbeitszeit",IF(AND(N($F290)&gt;9,N($E290)&lt;Vorgaben!$C$10),"Pause zu kurz",IF(AND(N($F290)&gt;6,N($E290)&lt;Vorgaben!$C$9),"Pause zu kurz",IF(AND(N($K290)&gt;0,N($K290)&lt;IF(N($A290)&gt;=DATE(2027,1,1),Vorgaben!$C$6,Vorgaben!$C$5)),"unter Mindestlohn",""))))))</f>
        <v/>
      </c>
      <c r="K290" s="28">
        <f>IF($B290="","",IFERROR(IF(N(INDEX(Personen!$E$2:$E$41,MATCH($B290,Personen!$B$2:$B$41,0)))=0,"",INDEX(Personen!$E$2:$E$41,MATCH($B290,Personen!$B$2:$B$41,0))),""))</f>
        <v/>
      </c>
      <c r="L290" s="28">
        <f>IF(OR($H290&lt;&gt;"erfasst",$F290=""),"",ROUND(N($F290)*N($K290),2))</f>
        <v/>
      </c>
      <c r="M290" s="22" t="n"/>
    </row>
    <row r="291">
      <c r="A291" s="29" t="n"/>
      <c r="B291" s="22" t="n"/>
      <c r="C291" s="30" t="n"/>
      <c r="D291" s="30" t="n"/>
      <c r="E291" s="31" t="n"/>
      <c r="F291" s="28">
        <f>IF(OR($H291&lt;&gt;"erfasst",$C291="",$D291=""),"",ROUND(MOD($D291-$C291,1)*24-N($E291)/60,2))</f>
        <v/>
      </c>
      <c r="G291" s="22" t="n"/>
      <c r="H291" s="22" t="n"/>
      <c r="I291" s="29" t="n"/>
      <c r="J291" s="10">
        <f>IF(OR($H291&lt;&gt;"erfasst",$A291=""),"",IF(AND($I291&lt;&gt;"",N($I291)-N($A291)&gt;Vorgaben!$C$11),"Frist überschritten",IF(N($F291)&gt;Vorgaben!$C$7,"über Höchstarbeitszeit",IF(AND(N($F291)&gt;9,N($E291)&lt;Vorgaben!$C$10),"Pause zu kurz",IF(AND(N($F291)&gt;6,N($E291)&lt;Vorgaben!$C$9),"Pause zu kurz",IF(AND(N($K291)&gt;0,N($K291)&lt;IF(N($A291)&gt;=DATE(2027,1,1),Vorgaben!$C$6,Vorgaben!$C$5)),"unter Mindestlohn",""))))))</f>
        <v/>
      </c>
      <c r="K291" s="28">
        <f>IF($B291="","",IFERROR(IF(N(INDEX(Personen!$E$2:$E$41,MATCH($B291,Personen!$B$2:$B$41,0)))=0,"",INDEX(Personen!$E$2:$E$41,MATCH($B291,Personen!$B$2:$B$41,0))),""))</f>
        <v/>
      </c>
      <c r="L291" s="28">
        <f>IF(OR($H291&lt;&gt;"erfasst",$F291=""),"",ROUND(N($F291)*N($K291),2))</f>
        <v/>
      </c>
      <c r="M291" s="22" t="n"/>
    </row>
    <row r="292">
      <c r="A292" s="29" t="n"/>
      <c r="B292" s="22" t="n"/>
      <c r="C292" s="30" t="n"/>
      <c r="D292" s="30" t="n"/>
      <c r="E292" s="31" t="n"/>
      <c r="F292" s="28">
        <f>IF(OR($H292&lt;&gt;"erfasst",$C292="",$D292=""),"",ROUND(MOD($D292-$C292,1)*24-N($E292)/60,2))</f>
        <v/>
      </c>
      <c r="G292" s="22" t="n"/>
      <c r="H292" s="22" t="n"/>
      <c r="I292" s="29" t="n"/>
      <c r="J292" s="10">
        <f>IF(OR($H292&lt;&gt;"erfasst",$A292=""),"",IF(AND($I292&lt;&gt;"",N($I292)-N($A292)&gt;Vorgaben!$C$11),"Frist überschritten",IF(N($F292)&gt;Vorgaben!$C$7,"über Höchstarbeitszeit",IF(AND(N($F292)&gt;9,N($E292)&lt;Vorgaben!$C$10),"Pause zu kurz",IF(AND(N($F292)&gt;6,N($E292)&lt;Vorgaben!$C$9),"Pause zu kurz",IF(AND(N($K292)&gt;0,N($K292)&lt;IF(N($A292)&gt;=DATE(2027,1,1),Vorgaben!$C$6,Vorgaben!$C$5)),"unter Mindestlohn",""))))))</f>
        <v/>
      </c>
      <c r="K292" s="28">
        <f>IF($B292="","",IFERROR(IF(N(INDEX(Personen!$E$2:$E$41,MATCH($B292,Personen!$B$2:$B$41,0)))=0,"",INDEX(Personen!$E$2:$E$41,MATCH($B292,Personen!$B$2:$B$41,0))),""))</f>
        <v/>
      </c>
      <c r="L292" s="28">
        <f>IF(OR($H292&lt;&gt;"erfasst",$F292=""),"",ROUND(N($F292)*N($K292),2))</f>
        <v/>
      </c>
      <c r="M292" s="22" t="n"/>
    </row>
    <row r="293">
      <c r="A293" s="29" t="n"/>
      <c r="B293" s="22" t="n"/>
      <c r="C293" s="30" t="n"/>
      <c r="D293" s="30" t="n"/>
      <c r="E293" s="31" t="n"/>
      <c r="F293" s="28">
        <f>IF(OR($H293&lt;&gt;"erfasst",$C293="",$D293=""),"",ROUND(MOD($D293-$C293,1)*24-N($E293)/60,2))</f>
        <v/>
      </c>
      <c r="G293" s="22" t="n"/>
      <c r="H293" s="22" t="n"/>
      <c r="I293" s="29" t="n"/>
      <c r="J293" s="10">
        <f>IF(OR($H293&lt;&gt;"erfasst",$A293=""),"",IF(AND($I293&lt;&gt;"",N($I293)-N($A293)&gt;Vorgaben!$C$11),"Frist überschritten",IF(N($F293)&gt;Vorgaben!$C$7,"über Höchstarbeitszeit",IF(AND(N($F293)&gt;9,N($E293)&lt;Vorgaben!$C$10),"Pause zu kurz",IF(AND(N($F293)&gt;6,N($E293)&lt;Vorgaben!$C$9),"Pause zu kurz",IF(AND(N($K293)&gt;0,N($K293)&lt;IF(N($A293)&gt;=DATE(2027,1,1),Vorgaben!$C$6,Vorgaben!$C$5)),"unter Mindestlohn",""))))))</f>
        <v/>
      </c>
      <c r="K293" s="28">
        <f>IF($B293="","",IFERROR(IF(N(INDEX(Personen!$E$2:$E$41,MATCH($B293,Personen!$B$2:$B$41,0)))=0,"",INDEX(Personen!$E$2:$E$41,MATCH($B293,Personen!$B$2:$B$41,0))),""))</f>
        <v/>
      </c>
      <c r="L293" s="28">
        <f>IF(OR($H293&lt;&gt;"erfasst",$F293=""),"",ROUND(N($F293)*N($K293),2))</f>
        <v/>
      </c>
      <c r="M293" s="22" t="n"/>
    </row>
    <row r="294">
      <c r="A294" s="29" t="n"/>
      <c r="B294" s="22" t="n"/>
      <c r="C294" s="30" t="n"/>
      <c r="D294" s="30" t="n"/>
      <c r="E294" s="31" t="n"/>
      <c r="F294" s="28">
        <f>IF(OR($H294&lt;&gt;"erfasst",$C294="",$D294=""),"",ROUND(MOD($D294-$C294,1)*24-N($E294)/60,2))</f>
        <v/>
      </c>
      <c r="G294" s="22" t="n"/>
      <c r="H294" s="22" t="n"/>
      <c r="I294" s="29" t="n"/>
      <c r="J294" s="10">
        <f>IF(OR($H294&lt;&gt;"erfasst",$A294=""),"",IF(AND($I294&lt;&gt;"",N($I294)-N($A294)&gt;Vorgaben!$C$11),"Frist überschritten",IF(N($F294)&gt;Vorgaben!$C$7,"über Höchstarbeitszeit",IF(AND(N($F294)&gt;9,N($E294)&lt;Vorgaben!$C$10),"Pause zu kurz",IF(AND(N($F294)&gt;6,N($E294)&lt;Vorgaben!$C$9),"Pause zu kurz",IF(AND(N($K294)&gt;0,N($K294)&lt;IF(N($A294)&gt;=DATE(2027,1,1),Vorgaben!$C$6,Vorgaben!$C$5)),"unter Mindestlohn",""))))))</f>
        <v/>
      </c>
      <c r="K294" s="28">
        <f>IF($B294="","",IFERROR(IF(N(INDEX(Personen!$E$2:$E$41,MATCH($B294,Personen!$B$2:$B$41,0)))=0,"",INDEX(Personen!$E$2:$E$41,MATCH($B294,Personen!$B$2:$B$41,0))),""))</f>
        <v/>
      </c>
      <c r="L294" s="28">
        <f>IF(OR($H294&lt;&gt;"erfasst",$F294=""),"",ROUND(N($F294)*N($K294),2))</f>
        <v/>
      </c>
      <c r="M294" s="22" t="n"/>
    </row>
    <row r="295">
      <c r="A295" s="29" t="n"/>
      <c r="B295" s="22" t="n"/>
      <c r="C295" s="30" t="n"/>
      <c r="D295" s="30" t="n"/>
      <c r="E295" s="31" t="n"/>
      <c r="F295" s="28">
        <f>IF(OR($H295&lt;&gt;"erfasst",$C295="",$D295=""),"",ROUND(MOD($D295-$C295,1)*24-N($E295)/60,2))</f>
        <v/>
      </c>
      <c r="G295" s="22" t="n"/>
      <c r="H295" s="22" t="n"/>
      <c r="I295" s="29" t="n"/>
      <c r="J295" s="10">
        <f>IF(OR($H295&lt;&gt;"erfasst",$A295=""),"",IF(AND($I295&lt;&gt;"",N($I295)-N($A295)&gt;Vorgaben!$C$11),"Frist überschritten",IF(N($F295)&gt;Vorgaben!$C$7,"über Höchstarbeitszeit",IF(AND(N($F295)&gt;9,N($E295)&lt;Vorgaben!$C$10),"Pause zu kurz",IF(AND(N($F295)&gt;6,N($E295)&lt;Vorgaben!$C$9),"Pause zu kurz",IF(AND(N($K295)&gt;0,N($K295)&lt;IF(N($A295)&gt;=DATE(2027,1,1),Vorgaben!$C$6,Vorgaben!$C$5)),"unter Mindestlohn",""))))))</f>
        <v/>
      </c>
      <c r="K295" s="28">
        <f>IF($B295="","",IFERROR(IF(N(INDEX(Personen!$E$2:$E$41,MATCH($B295,Personen!$B$2:$B$41,0)))=0,"",INDEX(Personen!$E$2:$E$41,MATCH($B295,Personen!$B$2:$B$41,0))),""))</f>
        <v/>
      </c>
      <c r="L295" s="28">
        <f>IF(OR($H295&lt;&gt;"erfasst",$F295=""),"",ROUND(N($F295)*N($K295),2))</f>
        <v/>
      </c>
      <c r="M295" s="22" t="n"/>
    </row>
    <row r="296">
      <c r="A296" s="29" t="n"/>
      <c r="B296" s="22" t="n"/>
      <c r="C296" s="30" t="n"/>
      <c r="D296" s="30" t="n"/>
      <c r="E296" s="31" t="n"/>
      <c r="F296" s="28">
        <f>IF(OR($H296&lt;&gt;"erfasst",$C296="",$D296=""),"",ROUND(MOD($D296-$C296,1)*24-N($E296)/60,2))</f>
        <v/>
      </c>
      <c r="G296" s="22" t="n"/>
      <c r="H296" s="22" t="n"/>
      <c r="I296" s="29" t="n"/>
      <c r="J296" s="10">
        <f>IF(OR($H296&lt;&gt;"erfasst",$A296=""),"",IF(AND($I296&lt;&gt;"",N($I296)-N($A296)&gt;Vorgaben!$C$11),"Frist überschritten",IF(N($F296)&gt;Vorgaben!$C$7,"über Höchstarbeitszeit",IF(AND(N($F296)&gt;9,N($E296)&lt;Vorgaben!$C$10),"Pause zu kurz",IF(AND(N($F296)&gt;6,N($E296)&lt;Vorgaben!$C$9),"Pause zu kurz",IF(AND(N($K296)&gt;0,N($K296)&lt;IF(N($A296)&gt;=DATE(2027,1,1),Vorgaben!$C$6,Vorgaben!$C$5)),"unter Mindestlohn",""))))))</f>
        <v/>
      </c>
      <c r="K296" s="28">
        <f>IF($B296="","",IFERROR(IF(N(INDEX(Personen!$E$2:$E$41,MATCH($B296,Personen!$B$2:$B$41,0)))=0,"",INDEX(Personen!$E$2:$E$41,MATCH($B296,Personen!$B$2:$B$41,0))),""))</f>
        <v/>
      </c>
      <c r="L296" s="28">
        <f>IF(OR($H296&lt;&gt;"erfasst",$F296=""),"",ROUND(N($F296)*N($K296),2))</f>
        <v/>
      </c>
      <c r="M296" s="22" t="n"/>
    </row>
    <row r="297">
      <c r="A297" s="29" t="n"/>
      <c r="B297" s="22" t="n"/>
      <c r="C297" s="30" t="n"/>
      <c r="D297" s="30" t="n"/>
      <c r="E297" s="31" t="n"/>
      <c r="F297" s="28">
        <f>IF(OR($H297&lt;&gt;"erfasst",$C297="",$D297=""),"",ROUND(MOD($D297-$C297,1)*24-N($E297)/60,2))</f>
        <v/>
      </c>
      <c r="G297" s="22" t="n"/>
      <c r="H297" s="22" t="n"/>
      <c r="I297" s="29" t="n"/>
      <c r="J297" s="10">
        <f>IF(OR($H297&lt;&gt;"erfasst",$A297=""),"",IF(AND($I297&lt;&gt;"",N($I297)-N($A297)&gt;Vorgaben!$C$11),"Frist überschritten",IF(N($F297)&gt;Vorgaben!$C$7,"über Höchstarbeitszeit",IF(AND(N($F297)&gt;9,N($E297)&lt;Vorgaben!$C$10),"Pause zu kurz",IF(AND(N($F297)&gt;6,N($E297)&lt;Vorgaben!$C$9),"Pause zu kurz",IF(AND(N($K297)&gt;0,N($K297)&lt;IF(N($A297)&gt;=DATE(2027,1,1),Vorgaben!$C$6,Vorgaben!$C$5)),"unter Mindestlohn",""))))))</f>
        <v/>
      </c>
      <c r="K297" s="28">
        <f>IF($B297="","",IFERROR(IF(N(INDEX(Personen!$E$2:$E$41,MATCH($B297,Personen!$B$2:$B$41,0)))=0,"",INDEX(Personen!$E$2:$E$41,MATCH($B297,Personen!$B$2:$B$41,0))),""))</f>
        <v/>
      </c>
      <c r="L297" s="28">
        <f>IF(OR($H297&lt;&gt;"erfasst",$F297=""),"",ROUND(N($F297)*N($K297),2))</f>
        <v/>
      </c>
      <c r="M297" s="22" t="n"/>
    </row>
    <row r="298">
      <c r="A298" s="29" t="n"/>
      <c r="B298" s="22" t="n"/>
      <c r="C298" s="30" t="n"/>
      <c r="D298" s="30" t="n"/>
      <c r="E298" s="31" t="n"/>
      <c r="F298" s="28">
        <f>IF(OR($H298&lt;&gt;"erfasst",$C298="",$D298=""),"",ROUND(MOD($D298-$C298,1)*24-N($E298)/60,2))</f>
        <v/>
      </c>
      <c r="G298" s="22" t="n"/>
      <c r="H298" s="22" t="n"/>
      <c r="I298" s="29" t="n"/>
      <c r="J298" s="10">
        <f>IF(OR($H298&lt;&gt;"erfasst",$A298=""),"",IF(AND($I298&lt;&gt;"",N($I298)-N($A298)&gt;Vorgaben!$C$11),"Frist überschritten",IF(N($F298)&gt;Vorgaben!$C$7,"über Höchstarbeitszeit",IF(AND(N($F298)&gt;9,N($E298)&lt;Vorgaben!$C$10),"Pause zu kurz",IF(AND(N($F298)&gt;6,N($E298)&lt;Vorgaben!$C$9),"Pause zu kurz",IF(AND(N($K298)&gt;0,N($K298)&lt;IF(N($A298)&gt;=DATE(2027,1,1),Vorgaben!$C$6,Vorgaben!$C$5)),"unter Mindestlohn",""))))))</f>
        <v/>
      </c>
      <c r="K298" s="28">
        <f>IF($B298="","",IFERROR(IF(N(INDEX(Personen!$E$2:$E$41,MATCH($B298,Personen!$B$2:$B$41,0)))=0,"",INDEX(Personen!$E$2:$E$41,MATCH($B298,Personen!$B$2:$B$41,0))),""))</f>
        <v/>
      </c>
      <c r="L298" s="28">
        <f>IF(OR($H298&lt;&gt;"erfasst",$F298=""),"",ROUND(N($F298)*N($K298),2))</f>
        <v/>
      </c>
      <c r="M298" s="22" t="n"/>
    </row>
    <row r="299">
      <c r="A299" s="29" t="n"/>
      <c r="B299" s="22" t="n"/>
      <c r="C299" s="30" t="n"/>
      <c r="D299" s="30" t="n"/>
      <c r="E299" s="31" t="n"/>
      <c r="F299" s="28">
        <f>IF(OR($H299&lt;&gt;"erfasst",$C299="",$D299=""),"",ROUND(MOD($D299-$C299,1)*24-N($E299)/60,2))</f>
        <v/>
      </c>
      <c r="G299" s="22" t="n"/>
      <c r="H299" s="22" t="n"/>
      <c r="I299" s="29" t="n"/>
      <c r="J299" s="10">
        <f>IF(OR($H299&lt;&gt;"erfasst",$A299=""),"",IF(AND($I299&lt;&gt;"",N($I299)-N($A299)&gt;Vorgaben!$C$11),"Frist überschritten",IF(N($F299)&gt;Vorgaben!$C$7,"über Höchstarbeitszeit",IF(AND(N($F299)&gt;9,N($E299)&lt;Vorgaben!$C$10),"Pause zu kurz",IF(AND(N($F299)&gt;6,N($E299)&lt;Vorgaben!$C$9),"Pause zu kurz",IF(AND(N($K299)&gt;0,N($K299)&lt;IF(N($A299)&gt;=DATE(2027,1,1),Vorgaben!$C$6,Vorgaben!$C$5)),"unter Mindestlohn",""))))))</f>
        <v/>
      </c>
      <c r="K299" s="28">
        <f>IF($B299="","",IFERROR(IF(N(INDEX(Personen!$E$2:$E$41,MATCH($B299,Personen!$B$2:$B$41,0)))=0,"",INDEX(Personen!$E$2:$E$41,MATCH($B299,Personen!$B$2:$B$41,0))),""))</f>
        <v/>
      </c>
      <c r="L299" s="28">
        <f>IF(OR($H299&lt;&gt;"erfasst",$F299=""),"",ROUND(N($F299)*N($K299),2))</f>
        <v/>
      </c>
      <c r="M299" s="22" t="n"/>
    </row>
    <row r="300">
      <c r="A300" s="29" t="n"/>
      <c r="B300" s="22" t="n"/>
      <c r="C300" s="30" t="n"/>
      <c r="D300" s="30" t="n"/>
      <c r="E300" s="31" t="n"/>
      <c r="F300" s="28">
        <f>IF(OR($H300&lt;&gt;"erfasst",$C300="",$D300=""),"",ROUND(MOD($D300-$C300,1)*24-N($E300)/60,2))</f>
        <v/>
      </c>
      <c r="G300" s="22" t="n"/>
      <c r="H300" s="22" t="n"/>
      <c r="I300" s="29" t="n"/>
      <c r="J300" s="10">
        <f>IF(OR($H300&lt;&gt;"erfasst",$A300=""),"",IF(AND($I300&lt;&gt;"",N($I300)-N($A300)&gt;Vorgaben!$C$11),"Frist überschritten",IF(N($F300)&gt;Vorgaben!$C$7,"über Höchstarbeitszeit",IF(AND(N($F300)&gt;9,N($E300)&lt;Vorgaben!$C$10),"Pause zu kurz",IF(AND(N($F300)&gt;6,N($E300)&lt;Vorgaben!$C$9),"Pause zu kurz",IF(AND(N($K300)&gt;0,N($K300)&lt;IF(N($A300)&gt;=DATE(2027,1,1),Vorgaben!$C$6,Vorgaben!$C$5)),"unter Mindestlohn",""))))))</f>
        <v/>
      </c>
      <c r="K300" s="28">
        <f>IF($B300="","",IFERROR(IF(N(INDEX(Personen!$E$2:$E$41,MATCH($B300,Personen!$B$2:$B$41,0)))=0,"",INDEX(Personen!$E$2:$E$41,MATCH($B300,Personen!$B$2:$B$41,0))),""))</f>
        <v/>
      </c>
      <c r="L300" s="28">
        <f>IF(OR($H300&lt;&gt;"erfasst",$F300=""),"",ROUND(N($F300)*N($K300),2))</f>
        <v/>
      </c>
      <c r="M300" s="22" t="n"/>
    </row>
    <row r="301">
      <c r="A301" s="29" t="n"/>
      <c r="B301" s="22" t="n"/>
      <c r="C301" s="30" t="n"/>
      <c r="D301" s="30" t="n"/>
      <c r="E301" s="31" t="n"/>
      <c r="F301" s="28">
        <f>IF(OR($H301&lt;&gt;"erfasst",$C301="",$D301=""),"",ROUND(MOD($D301-$C301,1)*24-N($E301)/60,2))</f>
        <v/>
      </c>
      <c r="G301" s="22" t="n"/>
      <c r="H301" s="22" t="n"/>
      <c r="I301" s="29" t="n"/>
      <c r="J301" s="10">
        <f>IF(OR($H301&lt;&gt;"erfasst",$A301=""),"",IF(AND($I301&lt;&gt;"",N($I301)-N($A301)&gt;Vorgaben!$C$11),"Frist überschritten",IF(N($F301)&gt;Vorgaben!$C$7,"über Höchstarbeitszeit",IF(AND(N($F301)&gt;9,N($E301)&lt;Vorgaben!$C$10),"Pause zu kurz",IF(AND(N($F301)&gt;6,N($E301)&lt;Vorgaben!$C$9),"Pause zu kurz",IF(AND(N($K301)&gt;0,N($K301)&lt;IF(N($A301)&gt;=DATE(2027,1,1),Vorgaben!$C$6,Vorgaben!$C$5)),"unter Mindestlohn",""))))))</f>
        <v/>
      </c>
      <c r="K301" s="28">
        <f>IF($B301="","",IFERROR(IF(N(INDEX(Personen!$E$2:$E$41,MATCH($B301,Personen!$B$2:$B$41,0)))=0,"",INDEX(Personen!$E$2:$E$41,MATCH($B301,Personen!$B$2:$B$41,0))),""))</f>
        <v/>
      </c>
      <c r="L301" s="28">
        <f>IF(OR($H301&lt;&gt;"erfasst",$F301=""),"",ROUND(N($F301)*N($K301),2))</f>
        <v/>
      </c>
      <c r="M301" s="22" t="n"/>
    </row>
    <row r="302">
      <c r="A302" s="29" t="n"/>
      <c r="B302" s="22" t="n"/>
      <c r="C302" s="30" t="n"/>
      <c r="D302" s="30" t="n"/>
      <c r="E302" s="31" t="n"/>
      <c r="F302" s="28">
        <f>IF(OR($H302&lt;&gt;"erfasst",$C302="",$D302=""),"",ROUND(MOD($D302-$C302,1)*24-N($E302)/60,2))</f>
        <v/>
      </c>
      <c r="G302" s="22" t="n"/>
      <c r="H302" s="22" t="n"/>
      <c r="I302" s="29" t="n"/>
      <c r="J302" s="10">
        <f>IF(OR($H302&lt;&gt;"erfasst",$A302=""),"",IF(AND($I302&lt;&gt;"",N($I302)-N($A302)&gt;Vorgaben!$C$11),"Frist überschritten",IF(N($F302)&gt;Vorgaben!$C$7,"über Höchstarbeitszeit",IF(AND(N($F302)&gt;9,N($E302)&lt;Vorgaben!$C$10),"Pause zu kurz",IF(AND(N($F302)&gt;6,N($E302)&lt;Vorgaben!$C$9),"Pause zu kurz",IF(AND(N($K302)&gt;0,N($K302)&lt;IF(N($A302)&gt;=DATE(2027,1,1),Vorgaben!$C$6,Vorgaben!$C$5)),"unter Mindestlohn",""))))))</f>
        <v/>
      </c>
      <c r="K302" s="28">
        <f>IF($B302="","",IFERROR(IF(N(INDEX(Personen!$E$2:$E$41,MATCH($B302,Personen!$B$2:$B$41,0)))=0,"",INDEX(Personen!$E$2:$E$41,MATCH($B302,Personen!$B$2:$B$41,0))),""))</f>
        <v/>
      </c>
      <c r="L302" s="28">
        <f>IF(OR($H302&lt;&gt;"erfasst",$F302=""),"",ROUND(N($F302)*N($K302),2))</f>
        <v/>
      </c>
      <c r="M302" s="22" t="n"/>
    </row>
    <row r="303">
      <c r="A303" s="29" t="n"/>
      <c r="B303" s="22" t="n"/>
      <c r="C303" s="30" t="n"/>
      <c r="D303" s="30" t="n"/>
      <c r="E303" s="31" t="n"/>
      <c r="F303" s="28">
        <f>IF(OR($H303&lt;&gt;"erfasst",$C303="",$D303=""),"",ROUND(MOD($D303-$C303,1)*24-N($E303)/60,2))</f>
        <v/>
      </c>
      <c r="G303" s="22" t="n"/>
      <c r="H303" s="22" t="n"/>
      <c r="I303" s="29" t="n"/>
      <c r="J303" s="10">
        <f>IF(OR($H303&lt;&gt;"erfasst",$A303=""),"",IF(AND($I303&lt;&gt;"",N($I303)-N($A303)&gt;Vorgaben!$C$11),"Frist überschritten",IF(N($F303)&gt;Vorgaben!$C$7,"über Höchstarbeitszeit",IF(AND(N($F303)&gt;9,N($E303)&lt;Vorgaben!$C$10),"Pause zu kurz",IF(AND(N($F303)&gt;6,N($E303)&lt;Vorgaben!$C$9),"Pause zu kurz",IF(AND(N($K303)&gt;0,N($K303)&lt;IF(N($A303)&gt;=DATE(2027,1,1),Vorgaben!$C$6,Vorgaben!$C$5)),"unter Mindestlohn",""))))))</f>
        <v/>
      </c>
      <c r="K303" s="28">
        <f>IF($B303="","",IFERROR(IF(N(INDEX(Personen!$E$2:$E$41,MATCH($B303,Personen!$B$2:$B$41,0)))=0,"",INDEX(Personen!$E$2:$E$41,MATCH($B303,Personen!$B$2:$B$41,0))),""))</f>
        <v/>
      </c>
      <c r="L303" s="28">
        <f>IF(OR($H303&lt;&gt;"erfasst",$F303=""),"",ROUND(N($F303)*N($K303),2))</f>
        <v/>
      </c>
      <c r="M303" s="22" t="n"/>
    </row>
    <row r="304">
      <c r="A304" s="29" t="n"/>
      <c r="B304" s="22" t="n"/>
      <c r="C304" s="30" t="n"/>
      <c r="D304" s="30" t="n"/>
      <c r="E304" s="31" t="n"/>
      <c r="F304" s="28">
        <f>IF(OR($H304&lt;&gt;"erfasst",$C304="",$D304=""),"",ROUND(MOD($D304-$C304,1)*24-N($E304)/60,2))</f>
        <v/>
      </c>
      <c r="G304" s="22" t="n"/>
      <c r="H304" s="22" t="n"/>
      <c r="I304" s="29" t="n"/>
      <c r="J304" s="10">
        <f>IF(OR($H304&lt;&gt;"erfasst",$A304=""),"",IF(AND($I304&lt;&gt;"",N($I304)-N($A304)&gt;Vorgaben!$C$11),"Frist überschritten",IF(N($F304)&gt;Vorgaben!$C$7,"über Höchstarbeitszeit",IF(AND(N($F304)&gt;9,N($E304)&lt;Vorgaben!$C$10),"Pause zu kurz",IF(AND(N($F304)&gt;6,N($E304)&lt;Vorgaben!$C$9),"Pause zu kurz",IF(AND(N($K304)&gt;0,N($K304)&lt;IF(N($A304)&gt;=DATE(2027,1,1),Vorgaben!$C$6,Vorgaben!$C$5)),"unter Mindestlohn",""))))))</f>
        <v/>
      </c>
      <c r="K304" s="28">
        <f>IF($B304="","",IFERROR(IF(N(INDEX(Personen!$E$2:$E$41,MATCH($B304,Personen!$B$2:$B$41,0)))=0,"",INDEX(Personen!$E$2:$E$41,MATCH($B304,Personen!$B$2:$B$41,0))),""))</f>
        <v/>
      </c>
      <c r="L304" s="28">
        <f>IF(OR($H304&lt;&gt;"erfasst",$F304=""),"",ROUND(N($F304)*N($K304),2))</f>
        <v/>
      </c>
      <c r="M304" s="22" t="n"/>
    </row>
    <row r="305">
      <c r="A305" s="29" t="n"/>
      <c r="B305" s="22" t="n"/>
      <c r="C305" s="30" t="n"/>
      <c r="D305" s="30" t="n"/>
      <c r="E305" s="31" t="n"/>
      <c r="F305" s="28">
        <f>IF(OR($H305&lt;&gt;"erfasst",$C305="",$D305=""),"",ROUND(MOD($D305-$C305,1)*24-N($E305)/60,2))</f>
        <v/>
      </c>
      <c r="G305" s="22" t="n"/>
      <c r="H305" s="22" t="n"/>
      <c r="I305" s="29" t="n"/>
      <c r="J305" s="10">
        <f>IF(OR($H305&lt;&gt;"erfasst",$A305=""),"",IF(AND($I305&lt;&gt;"",N($I305)-N($A305)&gt;Vorgaben!$C$11),"Frist überschritten",IF(N($F305)&gt;Vorgaben!$C$7,"über Höchstarbeitszeit",IF(AND(N($F305)&gt;9,N($E305)&lt;Vorgaben!$C$10),"Pause zu kurz",IF(AND(N($F305)&gt;6,N($E305)&lt;Vorgaben!$C$9),"Pause zu kurz",IF(AND(N($K305)&gt;0,N($K305)&lt;IF(N($A305)&gt;=DATE(2027,1,1),Vorgaben!$C$6,Vorgaben!$C$5)),"unter Mindestlohn",""))))))</f>
        <v/>
      </c>
      <c r="K305" s="28">
        <f>IF($B305="","",IFERROR(IF(N(INDEX(Personen!$E$2:$E$41,MATCH($B305,Personen!$B$2:$B$41,0)))=0,"",INDEX(Personen!$E$2:$E$41,MATCH($B305,Personen!$B$2:$B$41,0))),""))</f>
        <v/>
      </c>
      <c r="L305" s="28">
        <f>IF(OR($H305&lt;&gt;"erfasst",$F305=""),"",ROUND(N($F305)*N($K305),2))</f>
        <v/>
      </c>
      <c r="M305" s="22" t="n"/>
    </row>
    <row r="306">
      <c r="A306" s="29" t="n"/>
      <c r="B306" s="22" t="n"/>
      <c r="C306" s="30" t="n"/>
      <c r="D306" s="30" t="n"/>
      <c r="E306" s="31" t="n"/>
      <c r="F306" s="28">
        <f>IF(OR($H306&lt;&gt;"erfasst",$C306="",$D306=""),"",ROUND(MOD($D306-$C306,1)*24-N($E306)/60,2))</f>
        <v/>
      </c>
      <c r="G306" s="22" t="n"/>
      <c r="H306" s="22" t="n"/>
      <c r="I306" s="29" t="n"/>
      <c r="J306" s="10">
        <f>IF(OR($H306&lt;&gt;"erfasst",$A306=""),"",IF(AND($I306&lt;&gt;"",N($I306)-N($A306)&gt;Vorgaben!$C$11),"Frist überschritten",IF(N($F306)&gt;Vorgaben!$C$7,"über Höchstarbeitszeit",IF(AND(N($F306)&gt;9,N($E306)&lt;Vorgaben!$C$10),"Pause zu kurz",IF(AND(N($F306)&gt;6,N($E306)&lt;Vorgaben!$C$9),"Pause zu kurz",IF(AND(N($K306)&gt;0,N($K306)&lt;IF(N($A306)&gt;=DATE(2027,1,1),Vorgaben!$C$6,Vorgaben!$C$5)),"unter Mindestlohn",""))))))</f>
        <v/>
      </c>
      <c r="K306" s="28">
        <f>IF($B306="","",IFERROR(IF(N(INDEX(Personen!$E$2:$E$41,MATCH($B306,Personen!$B$2:$B$41,0)))=0,"",INDEX(Personen!$E$2:$E$41,MATCH($B306,Personen!$B$2:$B$41,0))),""))</f>
        <v/>
      </c>
      <c r="L306" s="28">
        <f>IF(OR($H306&lt;&gt;"erfasst",$F306=""),"",ROUND(N($F306)*N($K306),2))</f>
        <v/>
      </c>
      <c r="M306" s="22" t="n"/>
    </row>
    <row r="307">
      <c r="A307" s="29" t="n"/>
      <c r="B307" s="22" t="n"/>
      <c r="C307" s="30" t="n"/>
      <c r="D307" s="30" t="n"/>
      <c r="E307" s="31" t="n"/>
      <c r="F307" s="28">
        <f>IF(OR($H307&lt;&gt;"erfasst",$C307="",$D307=""),"",ROUND(MOD($D307-$C307,1)*24-N($E307)/60,2))</f>
        <v/>
      </c>
      <c r="G307" s="22" t="n"/>
      <c r="H307" s="22" t="n"/>
      <c r="I307" s="29" t="n"/>
      <c r="J307" s="10">
        <f>IF(OR($H307&lt;&gt;"erfasst",$A307=""),"",IF(AND($I307&lt;&gt;"",N($I307)-N($A307)&gt;Vorgaben!$C$11),"Frist überschritten",IF(N($F307)&gt;Vorgaben!$C$7,"über Höchstarbeitszeit",IF(AND(N($F307)&gt;9,N($E307)&lt;Vorgaben!$C$10),"Pause zu kurz",IF(AND(N($F307)&gt;6,N($E307)&lt;Vorgaben!$C$9),"Pause zu kurz",IF(AND(N($K307)&gt;0,N($K307)&lt;IF(N($A307)&gt;=DATE(2027,1,1),Vorgaben!$C$6,Vorgaben!$C$5)),"unter Mindestlohn",""))))))</f>
        <v/>
      </c>
      <c r="K307" s="28">
        <f>IF($B307="","",IFERROR(IF(N(INDEX(Personen!$E$2:$E$41,MATCH($B307,Personen!$B$2:$B$41,0)))=0,"",INDEX(Personen!$E$2:$E$41,MATCH($B307,Personen!$B$2:$B$41,0))),""))</f>
        <v/>
      </c>
      <c r="L307" s="28">
        <f>IF(OR($H307&lt;&gt;"erfasst",$F307=""),"",ROUND(N($F307)*N($K307),2))</f>
        <v/>
      </c>
      <c r="M307" s="22" t="n"/>
    </row>
    <row r="308">
      <c r="A308" s="29" t="n"/>
      <c r="B308" s="22" t="n"/>
      <c r="C308" s="30" t="n"/>
      <c r="D308" s="30" t="n"/>
      <c r="E308" s="31" t="n"/>
      <c r="F308" s="28">
        <f>IF(OR($H308&lt;&gt;"erfasst",$C308="",$D308=""),"",ROUND(MOD($D308-$C308,1)*24-N($E308)/60,2))</f>
        <v/>
      </c>
      <c r="G308" s="22" t="n"/>
      <c r="H308" s="22" t="n"/>
      <c r="I308" s="29" t="n"/>
      <c r="J308" s="10">
        <f>IF(OR($H308&lt;&gt;"erfasst",$A308=""),"",IF(AND($I308&lt;&gt;"",N($I308)-N($A308)&gt;Vorgaben!$C$11),"Frist überschritten",IF(N($F308)&gt;Vorgaben!$C$7,"über Höchstarbeitszeit",IF(AND(N($F308)&gt;9,N($E308)&lt;Vorgaben!$C$10),"Pause zu kurz",IF(AND(N($F308)&gt;6,N($E308)&lt;Vorgaben!$C$9),"Pause zu kurz",IF(AND(N($K308)&gt;0,N($K308)&lt;IF(N($A308)&gt;=DATE(2027,1,1),Vorgaben!$C$6,Vorgaben!$C$5)),"unter Mindestlohn",""))))))</f>
        <v/>
      </c>
      <c r="K308" s="28">
        <f>IF($B308="","",IFERROR(IF(N(INDEX(Personen!$E$2:$E$41,MATCH($B308,Personen!$B$2:$B$41,0)))=0,"",INDEX(Personen!$E$2:$E$41,MATCH($B308,Personen!$B$2:$B$41,0))),""))</f>
        <v/>
      </c>
      <c r="L308" s="28">
        <f>IF(OR($H308&lt;&gt;"erfasst",$F308=""),"",ROUND(N($F308)*N($K308),2))</f>
        <v/>
      </c>
      <c r="M308" s="22" t="n"/>
    </row>
    <row r="309">
      <c r="A309" s="29" t="n"/>
      <c r="B309" s="22" t="n"/>
      <c r="C309" s="30" t="n"/>
      <c r="D309" s="30" t="n"/>
      <c r="E309" s="31" t="n"/>
      <c r="F309" s="28">
        <f>IF(OR($H309&lt;&gt;"erfasst",$C309="",$D309=""),"",ROUND(MOD($D309-$C309,1)*24-N($E309)/60,2))</f>
        <v/>
      </c>
      <c r="G309" s="22" t="n"/>
      <c r="H309" s="22" t="n"/>
      <c r="I309" s="29" t="n"/>
      <c r="J309" s="10">
        <f>IF(OR($H309&lt;&gt;"erfasst",$A309=""),"",IF(AND($I309&lt;&gt;"",N($I309)-N($A309)&gt;Vorgaben!$C$11),"Frist überschritten",IF(N($F309)&gt;Vorgaben!$C$7,"über Höchstarbeitszeit",IF(AND(N($F309)&gt;9,N($E309)&lt;Vorgaben!$C$10),"Pause zu kurz",IF(AND(N($F309)&gt;6,N($E309)&lt;Vorgaben!$C$9),"Pause zu kurz",IF(AND(N($K309)&gt;0,N($K309)&lt;IF(N($A309)&gt;=DATE(2027,1,1),Vorgaben!$C$6,Vorgaben!$C$5)),"unter Mindestlohn",""))))))</f>
        <v/>
      </c>
      <c r="K309" s="28">
        <f>IF($B309="","",IFERROR(IF(N(INDEX(Personen!$E$2:$E$41,MATCH($B309,Personen!$B$2:$B$41,0)))=0,"",INDEX(Personen!$E$2:$E$41,MATCH($B309,Personen!$B$2:$B$41,0))),""))</f>
        <v/>
      </c>
      <c r="L309" s="28">
        <f>IF(OR($H309&lt;&gt;"erfasst",$F309=""),"",ROUND(N($F309)*N($K309),2))</f>
        <v/>
      </c>
      <c r="M309" s="22" t="n"/>
    </row>
    <row r="310">
      <c r="A310" s="29" t="n"/>
      <c r="B310" s="22" t="n"/>
      <c r="C310" s="30" t="n"/>
      <c r="D310" s="30" t="n"/>
      <c r="E310" s="31" t="n"/>
      <c r="F310" s="28">
        <f>IF(OR($H310&lt;&gt;"erfasst",$C310="",$D310=""),"",ROUND(MOD($D310-$C310,1)*24-N($E310)/60,2))</f>
        <v/>
      </c>
      <c r="G310" s="22" t="n"/>
      <c r="H310" s="22" t="n"/>
      <c r="I310" s="29" t="n"/>
      <c r="J310" s="10">
        <f>IF(OR($H310&lt;&gt;"erfasst",$A310=""),"",IF(AND($I310&lt;&gt;"",N($I310)-N($A310)&gt;Vorgaben!$C$11),"Frist überschritten",IF(N($F310)&gt;Vorgaben!$C$7,"über Höchstarbeitszeit",IF(AND(N($F310)&gt;9,N($E310)&lt;Vorgaben!$C$10),"Pause zu kurz",IF(AND(N($F310)&gt;6,N($E310)&lt;Vorgaben!$C$9),"Pause zu kurz",IF(AND(N($K310)&gt;0,N($K310)&lt;IF(N($A310)&gt;=DATE(2027,1,1),Vorgaben!$C$6,Vorgaben!$C$5)),"unter Mindestlohn",""))))))</f>
        <v/>
      </c>
      <c r="K310" s="28">
        <f>IF($B310="","",IFERROR(IF(N(INDEX(Personen!$E$2:$E$41,MATCH($B310,Personen!$B$2:$B$41,0)))=0,"",INDEX(Personen!$E$2:$E$41,MATCH($B310,Personen!$B$2:$B$41,0))),""))</f>
        <v/>
      </c>
      <c r="L310" s="28">
        <f>IF(OR($H310&lt;&gt;"erfasst",$F310=""),"",ROUND(N($F310)*N($K310),2))</f>
        <v/>
      </c>
      <c r="M310" s="22" t="n"/>
    </row>
    <row r="311">
      <c r="A311" s="29" t="n"/>
      <c r="B311" s="22" t="n"/>
      <c r="C311" s="30" t="n"/>
      <c r="D311" s="30" t="n"/>
      <c r="E311" s="31" t="n"/>
      <c r="F311" s="28">
        <f>IF(OR($H311&lt;&gt;"erfasst",$C311="",$D311=""),"",ROUND(MOD($D311-$C311,1)*24-N($E311)/60,2))</f>
        <v/>
      </c>
      <c r="G311" s="22" t="n"/>
      <c r="H311" s="22" t="n"/>
      <c r="I311" s="29" t="n"/>
      <c r="J311" s="10">
        <f>IF(OR($H311&lt;&gt;"erfasst",$A311=""),"",IF(AND($I311&lt;&gt;"",N($I311)-N($A311)&gt;Vorgaben!$C$11),"Frist überschritten",IF(N($F311)&gt;Vorgaben!$C$7,"über Höchstarbeitszeit",IF(AND(N($F311)&gt;9,N($E311)&lt;Vorgaben!$C$10),"Pause zu kurz",IF(AND(N($F311)&gt;6,N($E311)&lt;Vorgaben!$C$9),"Pause zu kurz",IF(AND(N($K311)&gt;0,N($K311)&lt;IF(N($A311)&gt;=DATE(2027,1,1),Vorgaben!$C$6,Vorgaben!$C$5)),"unter Mindestlohn",""))))))</f>
        <v/>
      </c>
      <c r="K311" s="28">
        <f>IF($B311="","",IFERROR(IF(N(INDEX(Personen!$E$2:$E$41,MATCH($B311,Personen!$B$2:$B$41,0)))=0,"",INDEX(Personen!$E$2:$E$41,MATCH($B311,Personen!$B$2:$B$41,0))),""))</f>
        <v/>
      </c>
      <c r="L311" s="28">
        <f>IF(OR($H311&lt;&gt;"erfasst",$F311=""),"",ROUND(N($F311)*N($K311),2))</f>
        <v/>
      </c>
      <c r="M311" s="22" t="n"/>
    </row>
    <row r="312">
      <c r="A312" s="29" t="n"/>
      <c r="B312" s="22" t="n"/>
      <c r="C312" s="30" t="n"/>
      <c r="D312" s="30" t="n"/>
      <c r="E312" s="31" t="n"/>
      <c r="F312" s="28">
        <f>IF(OR($H312&lt;&gt;"erfasst",$C312="",$D312=""),"",ROUND(MOD($D312-$C312,1)*24-N($E312)/60,2))</f>
        <v/>
      </c>
      <c r="G312" s="22" t="n"/>
      <c r="H312" s="22" t="n"/>
      <c r="I312" s="29" t="n"/>
      <c r="J312" s="10">
        <f>IF(OR($H312&lt;&gt;"erfasst",$A312=""),"",IF(AND($I312&lt;&gt;"",N($I312)-N($A312)&gt;Vorgaben!$C$11),"Frist überschritten",IF(N($F312)&gt;Vorgaben!$C$7,"über Höchstarbeitszeit",IF(AND(N($F312)&gt;9,N($E312)&lt;Vorgaben!$C$10),"Pause zu kurz",IF(AND(N($F312)&gt;6,N($E312)&lt;Vorgaben!$C$9),"Pause zu kurz",IF(AND(N($K312)&gt;0,N($K312)&lt;IF(N($A312)&gt;=DATE(2027,1,1),Vorgaben!$C$6,Vorgaben!$C$5)),"unter Mindestlohn",""))))))</f>
        <v/>
      </c>
      <c r="K312" s="28">
        <f>IF($B312="","",IFERROR(IF(N(INDEX(Personen!$E$2:$E$41,MATCH($B312,Personen!$B$2:$B$41,0)))=0,"",INDEX(Personen!$E$2:$E$41,MATCH($B312,Personen!$B$2:$B$41,0))),""))</f>
        <v/>
      </c>
      <c r="L312" s="28">
        <f>IF(OR($H312&lt;&gt;"erfasst",$F312=""),"",ROUND(N($F312)*N($K312),2))</f>
        <v/>
      </c>
      <c r="M312" s="22" t="n"/>
    </row>
    <row r="313">
      <c r="A313" s="29" t="n"/>
      <c r="B313" s="22" t="n"/>
      <c r="C313" s="30" t="n"/>
      <c r="D313" s="30" t="n"/>
      <c r="E313" s="31" t="n"/>
      <c r="F313" s="28">
        <f>IF(OR($H313&lt;&gt;"erfasst",$C313="",$D313=""),"",ROUND(MOD($D313-$C313,1)*24-N($E313)/60,2))</f>
        <v/>
      </c>
      <c r="G313" s="22" t="n"/>
      <c r="H313" s="22" t="n"/>
      <c r="I313" s="29" t="n"/>
      <c r="J313" s="10">
        <f>IF(OR($H313&lt;&gt;"erfasst",$A313=""),"",IF(AND($I313&lt;&gt;"",N($I313)-N($A313)&gt;Vorgaben!$C$11),"Frist überschritten",IF(N($F313)&gt;Vorgaben!$C$7,"über Höchstarbeitszeit",IF(AND(N($F313)&gt;9,N($E313)&lt;Vorgaben!$C$10),"Pause zu kurz",IF(AND(N($F313)&gt;6,N($E313)&lt;Vorgaben!$C$9),"Pause zu kurz",IF(AND(N($K313)&gt;0,N($K313)&lt;IF(N($A313)&gt;=DATE(2027,1,1),Vorgaben!$C$6,Vorgaben!$C$5)),"unter Mindestlohn",""))))))</f>
        <v/>
      </c>
      <c r="K313" s="28">
        <f>IF($B313="","",IFERROR(IF(N(INDEX(Personen!$E$2:$E$41,MATCH($B313,Personen!$B$2:$B$41,0)))=0,"",INDEX(Personen!$E$2:$E$41,MATCH($B313,Personen!$B$2:$B$41,0))),""))</f>
        <v/>
      </c>
      <c r="L313" s="28">
        <f>IF(OR($H313&lt;&gt;"erfasst",$F313=""),"",ROUND(N($F313)*N($K313),2))</f>
        <v/>
      </c>
      <c r="M313" s="22" t="n"/>
    </row>
    <row r="314">
      <c r="A314" s="29" t="n"/>
      <c r="B314" s="22" t="n"/>
      <c r="C314" s="30" t="n"/>
      <c r="D314" s="30" t="n"/>
      <c r="E314" s="31" t="n"/>
      <c r="F314" s="28">
        <f>IF(OR($H314&lt;&gt;"erfasst",$C314="",$D314=""),"",ROUND(MOD($D314-$C314,1)*24-N($E314)/60,2))</f>
        <v/>
      </c>
      <c r="G314" s="22" t="n"/>
      <c r="H314" s="22" t="n"/>
      <c r="I314" s="29" t="n"/>
      <c r="J314" s="10">
        <f>IF(OR($H314&lt;&gt;"erfasst",$A314=""),"",IF(AND($I314&lt;&gt;"",N($I314)-N($A314)&gt;Vorgaben!$C$11),"Frist überschritten",IF(N($F314)&gt;Vorgaben!$C$7,"über Höchstarbeitszeit",IF(AND(N($F314)&gt;9,N($E314)&lt;Vorgaben!$C$10),"Pause zu kurz",IF(AND(N($F314)&gt;6,N($E314)&lt;Vorgaben!$C$9),"Pause zu kurz",IF(AND(N($K314)&gt;0,N($K314)&lt;IF(N($A314)&gt;=DATE(2027,1,1),Vorgaben!$C$6,Vorgaben!$C$5)),"unter Mindestlohn",""))))))</f>
        <v/>
      </c>
      <c r="K314" s="28">
        <f>IF($B314="","",IFERROR(IF(N(INDEX(Personen!$E$2:$E$41,MATCH($B314,Personen!$B$2:$B$41,0)))=0,"",INDEX(Personen!$E$2:$E$41,MATCH($B314,Personen!$B$2:$B$41,0))),""))</f>
        <v/>
      </c>
      <c r="L314" s="28">
        <f>IF(OR($H314&lt;&gt;"erfasst",$F314=""),"",ROUND(N($F314)*N($K314),2))</f>
        <v/>
      </c>
      <c r="M314" s="22" t="n"/>
    </row>
    <row r="315">
      <c r="A315" s="29" t="n"/>
      <c r="B315" s="22" t="n"/>
      <c r="C315" s="30" t="n"/>
      <c r="D315" s="30" t="n"/>
      <c r="E315" s="31" t="n"/>
      <c r="F315" s="28">
        <f>IF(OR($H315&lt;&gt;"erfasst",$C315="",$D315=""),"",ROUND(MOD($D315-$C315,1)*24-N($E315)/60,2))</f>
        <v/>
      </c>
      <c r="G315" s="22" t="n"/>
      <c r="H315" s="22" t="n"/>
      <c r="I315" s="29" t="n"/>
      <c r="J315" s="10">
        <f>IF(OR($H315&lt;&gt;"erfasst",$A315=""),"",IF(AND($I315&lt;&gt;"",N($I315)-N($A315)&gt;Vorgaben!$C$11),"Frist überschritten",IF(N($F315)&gt;Vorgaben!$C$7,"über Höchstarbeitszeit",IF(AND(N($F315)&gt;9,N($E315)&lt;Vorgaben!$C$10),"Pause zu kurz",IF(AND(N($F315)&gt;6,N($E315)&lt;Vorgaben!$C$9),"Pause zu kurz",IF(AND(N($K315)&gt;0,N($K315)&lt;IF(N($A315)&gt;=DATE(2027,1,1),Vorgaben!$C$6,Vorgaben!$C$5)),"unter Mindestlohn",""))))))</f>
        <v/>
      </c>
      <c r="K315" s="28">
        <f>IF($B315="","",IFERROR(IF(N(INDEX(Personen!$E$2:$E$41,MATCH($B315,Personen!$B$2:$B$41,0)))=0,"",INDEX(Personen!$E$2:$E$41,MATCH($B315,Personen!$B$2:$B$41,0))),""))</f>
        <v/>
      </c>
      <c r="L315" s="28">
        <f>IF(OR($H315&lt;&gt;"erfasst",$F315=""),"",ROUND(N($F315)*N($K315),2))</f>
        <v/>
      </c>
      <c r="M315" s="22" t="n"/>
    </row>
    <row r="316">
      <c r="A316" s="29" t="n"/>
      <c r="B316" s="22" t="n"/>
      <c r="C316" s="30" t="n"/>
      <c r="D316" s="30" t="n"/>
      <c r="E316" s="31" t="n"/>
      <c r="F316" s="28">
        <f>IF(OR($H316&lt;&gt;"erfasst",$C316="",$D316=""),"",ROUND(MOD($D316-$C316,1)*24-N($E316)/60,2))</f>
        <v/>
      </c>
      <c r="G316" s="22" t="n"/>
      <c r="H316" s="22" t="n"/>
      <c r="I316" s="29" t="n"/>
      <c r="J316" s="10">
        <f>IF(OR($H316&lt;&gt;"erfasst",$A316=""),"",IF(AND($I316&lt;&gt;"",N($I316)-N($A316)&gt;Vorgaben!$C$11),"Frist überschritten",IF(N($F316)&gt;Vorgaben!$C$7,"über Höchstarbeitszeit",IF(AND(N($F316)&gt;9,N($E316)&lt;Vorgaben!$C$10),"Pause zu kurz",IF(AND(N($F316)&gt;6,N($E316)&lt;Vorgaben!$C$9),"Pause zu kurz",IF(AND(N($K316)&gt;0,N($K316)&lt;IF(N($A316)&gt;=DATE(2027,1,1),Vorgaben!$C$6,Vorgaben!$C$5)),"unter Mindestlohn",""))))))</f>
        <v/>
      </c>
      <c r="K316" s="28">
        <f>IF($B316="","",IFERROR(IF(N(INDEX(Personen!$E$2:$E$41,MATCH($B316,Personen!$B$2:$B$41,0)))=0,"",INDEX(Personen!$E$2:$E$41,MATCH($B316,Personen!$B$2:$B$41,0))),""))</f>
        <v/>
      </c>
      <c r="L316" s="28">
        <f>IF(OR($H316&lt;&gt;"erfasst",$F316=""),"",ROUND(N($F316)*N($K316),2))</f>
        <v/>
      </c>
      <c r="M316" s="22" t="n"/>
    </row>
    <row r="317">
      <c r="A317" s="29" t="n"/>
      <c r="B317" s="22" t="n"/>
      <c r="C317" s="30" t="n"/>
      <c r="D317" s="30" t="n"/>
      <c r="E317" s="31" t="n"/>
      <c r="F317" s="28">
        <f>IF(OR($H317&lt;&gt;"erfasst",$C317="",$D317=""),"",ROUND(MOD($D317-$C317,1)*24-N($E317)/60,2))</f>
        <v/>
      </c>
      <c r="G317" s="22" t="n"/>
      <c r="H317" s="22" t="n"/>
      <c r="I317" s="29" t="n"/>
      <c r="J317" s="10">
        <f>IF(OR($H317&lt;&gt;"erfasst",$A317=""),"",IF(AND($I317&lt;&gt;"",N($I317)-N($A317)&gt;Vorgaben!$C$11),"Frist überschritten",IF(N($F317)&gt;Vorgaben!$C$7,"über Höchstarbeitszeit",IF(AND(N($F317)&gt;9,N($E317)&lt;Vorgaben!$C$10),"Pause zu kurz",IF(AND(N($F317)&gt;6,N($E317)&lt;Vorgaben!$C$9),"Pause zu kurz",IF(AND(N($K317)&gt;0,N($K317)&lt;IF(N($A317)&gt;=DATE(2027,1,1),Vorgaben!$C$6,Vorgaben!$C$5)),"unter Mindestlohn",""))))))</f>
        <v/>
      </c>
      <c r="K317" s="28">
        <f>IF($B317="","",IFERROR(IF(N(INDEX(Personen!$E$2:$E$41,MATCH($B317,Personen!$B$2:$B$41,0)))=0,"",INDEX(Personen!$E$2:$E$41,MATCH($B317,Personen!$B$2:$B$41,0))),""))</f>
        <v/>
      </c>
      <c r="L317" s="28">
        <f>IF(OR($H317&lt;&gt;"erfasst",$F317=""),"",ROUND(N($F317)*N($K317),2))</f>
        <v/>
      </c>
      <c r="M317" s="22" t="n"/>
    </row>
    <row r="318">
      <c r="A318" s="29" t="n"/>
      <c r="B318" s="22" t="n"/>
      <c r="C318" s="30" t="n"/>
      <c r="D318" s="30" t="n"/>
      <c r="E318" s="31" t="n"/>
      <c r="F318" s="28">
        <f>IF(OR($H318&lt;&gt;"erfasst",$C318="",$D318=""),"",ROUND(MOD($D318-$C318,1)*24-N($E318)/60,2))</f>
        <v/>
      </c>
      <c r="G318" s="22" t="n"/>
      <c r="H318" s="22" t="n"/>
      <c r="I318" s="29" t="n"/>
      <c r="J318" s="10">
        <f>IF(OR($H318&lt;&gt;"erfasst",$A318=""),"",IF(AND($I318&lt;&gt;"",N($I318)-N($A318)&gt;Vorgaben!$C$11),"Frist überschritten",IF(N($F318)&gt;Vorgaben!$C$7,"über Höchstarbeitszeit",IF(AND(N($F318)&gt;9,N($E318)&lt;Vorgaben!$C$10),"Pause zu kurz",IF(AND(N($F318)&gt;6,N($E318)&lt;Vorgaben!$C$9),"Pause zu kurz",IF(AND(N($K318)&gt;0,N($K318)&lt;IF(N($A318)&gt;=DATE(2027,1,1),Vorgaben!$C$6,Vorgaben!$C$5)),"unter Mindestlohn",""))))))</f>
        <v/>
      </c>
      <c r="K318" s="28">
        <f>IF($B318="","",IFERROR(IF(N(INDEX(Personen!$E$2:$E$41,MATCH($B318,Personen!$B$2:$B$41,0)))=0,"",INDEX(Personen!$E$2:$E$41,MATCH($B318,Personen!$B$2:$B$41,0))),""))</f>
        <v/>
      </c>
      <c r="L318" s="28">
        <f>IF(OR($H318&lt;&gt;"erfasst",$F318=""),"",ROUND(N($F318)*N($K318),2))</f>
        <v/>
      </c>
      <c r="M318" s="22" t="n"/>
    </row>
    <row r="319">
      <c r="A319" s="29" t="n"/>
      <c r="B319" s="22" t="n"/>
      <c r="C319" s="30" t="n"/>
      <c r="D319" s="30" t="n"/>
      <c r="E319" s="31" t="n"/>
      <c r="F319" s="28">
        <f>IF(OR($H319&lt;&gt;"erfasst",$C319="",$D319=""),"",ROUND(MOD($D319-$C319,1)*24-N($E319)/60,2))</f>
        <v/>
      </c>
      <c r="G319" s="22" t="n"/>
      <c r="H319" s="22" t="n"/>
      <c r="I319" s="29" t="n"/>
      <c r="J319" s="10">
        <f>IF(OR($H319&lt;&gt;"erfasst",$A319=""),"",IF(AND($I319&lt;&gt;"",N($I319)-N($A319)&gt;Vorgaben!$C$11),"Frist überschritten",IF(N($F319)&gt;Vorgaben!$C$7,"über Höchstarbeitszeit",IF(AND(N($F319)&gt;9,N($E319)&lt;Vorgaben!$C$10),"Pause zu kurz",IF(AND(N($F319)&gt;6,N($E319)&lt;Vorgaben!$C$9),"Pause zu kurz",IF(AND(N($K319)&gt;0,N($K319)&lt;IF(N($A319)&gt;=DATE(2027,1,1),Vorgaben!$C$6,Vorgaben!$C$5)),"unter Mindestlohn",""))))))</f>
        <v/>
      </c>
      <c r="K319" s="28">
        <f>IF($B319="","",IFERROR(IF(N(INDEX(Personen!$E$2:$E$41,MATCH($B319,Personen!$B$2:$B$41,0)))=0,"",INDEX(Personen!$E$2:$E$41,MATCH($B319,Personen!$B$2:$B$41,0))),""))</f>
        <v/>
      </c>
      <c r="L319" s="28">
        <f>IF(OR($H319&lt;&gt;"erfasst",$F319=""),"",ROUND(N($F319)*N($K319),2))</f>
        <v/>
      </c>
      <c r="M319" s="22" t="n"/>
    </row>
    <row r="320">
      <c r="A320" s="29" t="n"/>
      <c r="B320" s="22" t="n"/>
      <c r="C320" s="30" t="n"/>
      <c r="D320" s="30" t="n"/>
      <c r="E320" s="31" t="n"/>
      <c r="F320" s="28">
        <f>IF(OR($H320&lt;&gt;"erfasst",$C320="",$D320=""),"",ROUND(MOD($D320-$C320,1)*24-N($E320)/60,2))</f>
        <v/>
      </c>
      <c r="G320" s="22" t="n"/>
      <c r="H320" s="22" t="n"/>
      <c r="I320" s="29" t="n"/>
      <c r="J320" s="10">
        <f>IF(OR($H320&lt;&gt;"erfasst",$A320=""),"",IF(AND($I320&lt;&gt;"",N($I320)-N($A320)&gt;Vorgaben!$C$11),"Frist überschritten",IF(N($F320)&gt;Vorgaben!$C$7,"über Höchstarbeitszeit",IF(AND(N($F320)&gt;9,N($E320)&lt;Vorgaben!$C$10),"Pause zu kurz",IF(AND(N($F320)&gt;6,N($E320)&lt;Vorgaben!$C$9),"Pause zu kurz",IF(AND(N($K320)&gt;0,N($K320)&lt;IF(N($A320)&gt;=DATE(2027,1,1),Vorgaben!$C$6,Vorgaben!$C$5)),"unter Mindestlohn",""))))))</f>
        <v/>
      </c>
      <c r="K320" s="28">
        <f>IF($B320="","",IFERROR(IF(N(INDEX(Personen!$E$2:$E$41,MATCH($B320,Personen!$B$2:$B$41,0)))=0,"",INDEX(Personen!$E$2:$E$41,MATCH($B320,Personen!$B$2:$B$41,0))),""))</f>
        <v/>
      </c>
      <c r="L320" s="28">
        <f>IF(OR($H320&lt;&gt;"erfasst",$F320=""),"",ROUND(N($F320)*N($K320),2))</f>
        <v/>
      </c>
      <c r="M320" s="22" t="n"/>
    </row>
    <row r="321">
      <c r="A321" s="29" t="n"/>
      <c r="B321" s="22" t="n"/>
      <c r="C321" s="30" t="n"/>
      <c r="D321" s="30" t="n"/>
      <c r="E321" s="31" t="n"/>
      <c r="F321" s="28">
        <f>IF(OR($H321&lt;&gt;"erfasst",$C321="",$D321=""),"",ROUND(MOD($D321-$C321,1)*24-N($E321)/60,2))</f>
        <v/>
      </c>
      <c r="G321" s="22" t="n"/>
      <c r="H321" s="22" t="n"/>
      <c r="I321" s="29" t="n"/>
      <c r="J321" s="10">
        <f>IF(OR($H321&lt;&gt;"erfasst",$A321=""),"",IF(AND($I321&lt;&gt;"",N($I321)-N($A321)&gt;Vorgaben!$C$11),"Frist überschritten",IF(N($F321)&gt;Vorgaben!$C$7,"über Höchstarbeitszeit",IF(AND(N($F321)&gt;9,N($E321)&lt;Vorgaben!$C$10),"Pause zu kurz",IF(AND(N($F321)&gt;6,N($E321)&lt;Vorgaben!$C$9),"Pause zu kurz",IF(AND(N($K321)&gt;0,N($K321)&lt;IF(N($A321)&gt;=DATE(2027,1,1),Vorgaben!$C$6,Vorgaben!$C$5)),"unter Mindestlohn",""))))))</f>
        <v/>
      </c>
      <c r="K321" s="28">
        <f>IF($B321="","",IFERROR(IF(N(INDEX(Personen!$E$2:$E$41,MATCH($B321,Personen!$B$2:$B$41,0)))=0,"",INDEX(Personen!$E$2:$E$41,MATCH($B321,Personen!$B$2:$B$41,0))),""))</f>
        <v/>
      </c>
      <c r="L321" s="28">
        <f>IF(OR($H321&lt;&gt;"erfasst",$F321=""),"",ROUND(N($F321)*N($K321),2))</f>
        <v/>
      </c>
      <c r="M321" s="22" t="n"/>
    </row>
    <row r="322">
      <c r="A322" s="29" t="n"/>
      <c r="B322" s="22" t="n"/>
      <c r="C322" s="30" t="n"/>
      <c r="D322" s="30" t="n"/>
      <c r="E322" s="31" t="n"/>
      <c r="F322" s="28">
        <f>IF(OR($H322&lt;&gt;"erfasst",$C322="",$D322=""),"",ROUND(MOD($D322-$C322,1)*24-N($E322)/60,2))</f>
        <v/>
      </c>
      <c r="G322" s="22" t="n"/>
      <c r="H322" s="22" t="n"/>
      <c r="I322" s="29" t="n"/>
      <c r="J322" s="10">
        <f>IF(OR($H322&lt;&gt;"erfasst",$A322=""),"",IF(AND($I322&lt;&gt;"",N($I322)-N($A322)&gt;Vorgaben!$C$11),"Frist überschritten",IF(N($F322)&gt;Vorgaben!$C$7,"über Höchstarbeitszeit",IF(AND(N($F322)&gt;9,N($E322)&lt;Vorgaben!$C$10),"Pause zu kurz",IF(AND(N($F322)&gt;6,N($E322)&lt;Vorgaben!$C$9),"Pause zu kurz",IF(AND(N($K322)&gt;0,N($K322)&lt;IF(N($A322)&gt;=DATE(2027,1,1),Vorgaben!$C$6,Vorgaben!$C$5)),"unter Mindestlohn",""))))))</f>
        <v/>
      </c>
      <c r="K322" s="28">
        <f>IF($B322="","",IFERROR(IF(N(INDEX(Personen!$E$2:$E$41,MATCH($B322,Personen!$B$2:$B$41,0)))=0,"",INDEX(Personen!$E$2:$E$41,MATCH($B322,Personen!$B$2:$B$41,0))),""))</f>
        <v/>
      </c>
      <c r="L322" s="28">
        <f>IF(OR($H322&lt;&gt;"erfasst",$F322=""),"",ROUND(N($F322)*N($K322),2))</f>
        <v/>
      </c>
      <c r="M322" s="22" t="n"/>
    </row>
    <row r="323">
      <c r="A323" s="29" t="n"/>
      <c r="B323" s="22" t="n"/>
      <c r="C323" s="30" t="n"/>
      <c r="D323" s="30" t="n"/>
      <c r="E323" s="31" t="n"/>
      <c r="F323" s="28">
        <f>IF(OR($H323&lt;&gt;"erfasst",$C323="",$D323=""),"",ROUND(MOD($D323-$C323,1)*24-N($E323)/60,2))</f>
        <v/>
      </c>
      <c r="G323" s="22" t="n"/>
      <c r="H323" s="22" t="n"/>
      <c r="I323" s="29" t="n"/>
      <c r="J323" s="10">
        <f>IF(OR($H323&lt;&gt;"erfasst",$A323=""),"",IF(AND($I323&lt;&gt;"",N($I323)-N($A323)&gt;Vorgaben!$C$11),"Frist überschritten",IF(N($F323)&gt;Vorgaben!$C$7,"über Höchstarbeitszeit",IF(AND(N($F323)&gt;9,N($E323)&lt;Vorgaben!$C$10),"Pause zu kurz",IF(AND(N($F323)&gt;6,N($E323)&lt;Vorgaben!$C$9),"Pause zu kurz",IF(AND(N($K323)&gt;0,N($K323)&lt;IF(N($A323)&gt;=DATE(2027,1,1),Vorgaben!$C$6,Vorgaben!$C$5)),"unter Mindestlohn",""))))))</f>
        <v/>
      </c>
      <c r="K323" s="28">
        <f>IF($B323="","",IFERROR(IF(N(INDEX(Personen!$E$2:$E$41,MATCH($B323,Personen!$B$2:$B$41,0)))=0,"",INDEX(Personen!$E$2:$E$41,MATCH($B323,Personen!$B$2:$B$41,0))),""))</f>
        <v/>
      </c>
      <c r="L323" s="28">
        <f>IF(OR($H323&lt;&gt;"erfasst",$F323=""),"",ROUND(N($F323)*N($K323),2))</f>
        <v/>
      </c>
      <c r="M323" s="22" t="n"/>
    </row>
    <row r="324">
      <c r="A324" s="29" t="n"/>
      <c r="B324" s="22" t="n"/>
      <c r="C324" s="30" t="n"/>
      <c r="D324" s="30" t="n"/>
      <c r="E324" s="31" t="n"/>
      <c r="F324" s="28">
        <f>IF(OR($H324&lt;&gt;"erfasst",$C324="",$D324=""),"",ROUND(MOD($D324-$C324,1)*24-N($E324)/60,2))</f>
        <v/>
      </c>
      <c r="G324" s="22" t="n"/>
      <c r="H324" s="22" t="n"/>
      <c r="I324" s="29" t="n"/>
      <c r="J324" s="10">
        <f>IF(OR($H324&lt;&gt;"erfasst",$A324=""),"",IF(AND($I324&lt;&gt;"",N($I324)-N($A324)&gt;Vorgaben!$C$11),"Frist überschritten",IF(N($F324)&gt;Vorgaben!$C$7,"über Höchstarbeitszeit",IF(AND(N($F324)&gt;9,N($E324)&lt;Vorgaben!$C$10),"Pause zu kurz",IF(AND(N($F324)&gt;6,N($E324)&lt;Vorgaben!$C$9),"Pause zu kurz",IF(AND(N($K324)&gt;0,N($K324)&lt;IF(N($A324)&gt;=DATE(2027,1,1),Vorgaben!$C$6,Vorgaben!$C$5)),"unter Mindestlohn",""))))))</f>
        <v/>
      </c>
      <c r="K324" s="28">
        <f>IF($B324="","",IFERROR(IF(N(INDEX(Personen!$E$2:$E$41,MATCH($B324,Personen!$B$2:$B$41,0)))=0,"",INDEX(Personen!$E$2:$E$41,MATCH($B324,Personen!$B$2:$B$41,0))),""))</f>
        <v/>
      </c>
      <c r="L324" s="28">
        <f>IF(OR($H324&lt;&gt;"erfasst",$F324=""),"",ROUND(N($F324)*N($K324),2))</f>
        <v/>
      </c>
      <c r="M324" s="22" t="n"/>
    </row>
    <row r="325">
      <c r="A325" s="29" t="n"/>
      <c r="B325" s="22" t="n"/>
      <c r="C325" s="30" t="n"/>
      <c r="D325" s="30" t="n"/>
      <c r="E325" s="31" t="n"/>
      <c r="F325" s="28">
        <f>IF(OR($H325&lt;&gt;"erfasst",$C325="",$D325=""),"",ROUND(MOD($D325-$C325,1)*24-N($E325)/60,2))</f>
        <v/>
      </c>
      <c r="G325" s="22" t="n"/>
      <c r="H325" s="22" t="n"/>
      <c r="I325" s="29" t="n"/>
      <c r="J325" s="10">
        <f>IF(OR($H325&lt;&gt;"erfasst",$A325=""),"",IF(AND($I325&lt;&gt;"",N($I325)-N($A325)&gt;Vorgaben!$C$11),"Frist überschritten",IF(N($F325)&gt;Vorgaben!$C$7,"über Höchstarbeitszeit",IF(AND(N($F325)&gt;9,N($E325)&lt;Vorgaben!$C$10),"Pause zu kurz",IF(AND(N($F325)&gt;6,N($E325)&lt;Vorgaben!$C$9),"Pause zu kurz",IF(AND(N($K325)&gt;0,N($K325)&lt;IF(N($A325)&gt;=DATE(2027,1,1),Vorgaben!$C$6,Vorgaben!$C$5)),"unter Mindestlohn",""))))))</f>
        <v/>
      </c>
      <c r="K325" s="28">
        <f>IF($B325="","",IFERROR(IF(N(INDEX(Personen!$E$2:$E$41,MATCH($B325,Personen!$B$2:$B$41,0)))=0,"",INDEX(Personen!$E$2:$E$41,MATCH($B325,Personen!$B$2:$B$41,0))),""))</f>
        <v/>
      </c>
      <c r="L325" s="28">
        <f>IF(OR($H325&lt;&gt;"erfasst",$F325=""),"",ROUND(N($F325)*N($K325),2))</f>
        <v/>
      </c>
      <c r="M325" s="22" t="n"/>
    </row>
    <row r="326">
      <c r="A326" s="29" t="n"/>
      <c r="B326" s="22" t="n"/>
      <c r="C326" s="30" t="n"/>
      <c r="D326" s="30" t="n"/>
      <c r="E326" s="31" t="n"/>
      <c r="F326" s="28">
        <f>IF(OR($H326&lt;&gt;"erfasst",$C326="",$D326=""),"",ROUND(MOD($D326-$C326,1)*24-N($E326)/60,2))</f>
        <v/>
      </c>
      <c r="G326" s="22" t="n"/>
      <c r="H326" s="22" t="n"/>
      <c r="I326" s="29" t="n"/>
      <c r="J326" s="10">
        <f>IF(OR($H326&lt;&gt;"erfasst",$A326=""),"",IF(AND($I326&lt;&gt;"",N($I326)-N($A326)&gt;Vorgaben!$C$11),"Frist überschritten",IF(N($F326)&gt;Vorgaben!$C$7,"über Höchstarbeitszeit",IF(AND(N($F326)&gt;9,N($E326)&lt;Vorgaben!$C$10),"Pause zu kurz",IF(AND(N($F326)&gt;6,N($E326)&lt;Vorgaben!$C$9),"Pause zu kurz",IF(AND(N($K326)&gt;0,N($K326)&lt;IF(N($A326)&gt;=DATE(2027,1,1),Vorgaben!$C$6,Vorgaben!$C$5)),"unter Mindestlohn",""))))))</f>
        <v/>
      </c>
      <c r="K326" s="28">
        <f>IF($B326="","",IFERROR(IF(N(INDEX(Personen!$E$2:$E$41,MATCH($B326,Personen!$B$2:$B$41,0)))=0,"",INDEX(Personen!$E$2:$E$41,MATCH($B326,Personen!$B$2:$B$41,0))),""))</f>
        <v/>
      </c>
      <c r="L326" s="28">
        <f>IF(OR($H326&lt;&gt;"erfasst",$F326=""),"",ROUND(N($F326)*N($K326),2))</f>
        <v/>
      </c>
      <c r="M326" s="22" t="n"/>
    </row>
    <row r="327">
      <c r="A327" s="29" t="n"/>
      <c r="B327" s="22" t="n"/>
      <c r="C327" s="30" t="n"/>
      <c r="D327" s="30" t="n"/>
      <c r="E327" s="31" t="n"/>
      <c r="F327" s="28">
        <f>IF(OR($H327&lt;&gt;"erfasst",$C327="",$D327=""),"",ROUND(MOD($D327-$C327,1)*24-N($E327)/60,2))</f>
        <v/>
      </c>
      <c r="G327" s="22" t="n"/>
      <c r="H327" s="22" t="n"/>
      <c r="I327" s="29" t="n"/>
      <c r="J327" s="10">
        <f>IF(OR($H327&lt;&gt;"erfasst",$A327=""),"",IF(AND($I327&lt;&gt;"",N($I327)-N($A327)&gt;Vorgaben!$C$11),"Frist überschritten",IF(N($F327)&gt;Vorgaben!$C$7,"über Höchstarbeitszeit",IF(AND(N($F327)&gt;9,N($E327)&lt;Vorgaben!$C$10),"Pause zu kurz",IF(AND(N($F327)&gt;6,N($E327)&lt;Vorgaben!$C$9),"Pause zu kurz",IF(AND(N($K327)&gt;0,N($K327)&lt;IF(N($A327)&gt;=DATE(2027,1,1),Vorgaben!$C$6,Vorgaben!$C$5)),"unter Mindestlohn",""))))))</f>
        <v/>
      </c>
      <c r="K327" s="28">
        <f>IF($B327="","",IFERROR(IF(N(INDEX(Personen!$E$2:$E$41,MATCH($B327,Personen!$B$2:$B$41,0)))=0,"",INDEX(Personen!$E$2:$E$41,MATCH($B327,Personen!$B$2:$B$41,0))),""))</f>
        <v/>
      </c>
      <c r="L327" s="28">
        <f>IF(OR($H327&lt;&gt;"erfasst",$F327=""),"",ROUND(N($F327)*N($K327),2))</f>
        <v/>
      </c>
      <c r="M327" s="22" t="n"/>
    </row>
    <row r="328">
      <c r="A328" s="29" t="n"/>
      <c r="B328" s="22" t="n"/>
      <c r="C328" s="30" t="n"/>
      <c r="D328" s="30" t="n"/>
      <c r="E328" s="31" t="n"/>
      <c r="F328" s="28">
        <f>IF(OR($H328&lt;&gt;"erfasst",$C328="",$D328=""),"",ROUND(MOD($D328-$C328,1)*24-N($E328)/60,2))</f>
        <v/>
      </c>
      <c r="G328" s="22" t="n"/>
      <c r="H328" s="22" t="n"/>
      <c r="I328" s="29" t="n"/>
      <c r="J328" s="10">
        <f>IF(OR($H328&lt;&gt;"erfasst",$A328=""),"",IF(AND($I328&lt;&gt;"",N($I328)-N($A328)&gt;Vorgaben!$C$11),"Frist überschritten",IF(N($F328)&gt;Vorgaben!$C$7,"über Höchstarbeitszeit",IF(AND(N($F328)&gt;9,N($E328)&lt;Vorgaben!$C$10),"Pause zu kurz",IF(AND(N($F328)&gt;6,N($E328)&lt;Vorgaben!$C$9),"Pause zu kurz",IF(AND(N($K328)&gt;0,N($K328)&lt;IF(N($A328)&gt;=DATE(2027,1,1),Vorgaben!$C$6,Vorgaben!$C$5)),"unter Mindestlohn",""))))))</f>
        <v/>
      </c>
      <c r="K328" s="28">
        <f>IF($B328="","",IFERROR(IF(N(INDEX(Personen!$E$2:$E$41,MATCH($B328,Personen!$B$2:$B$41,0)))=0,"",INDEX(Personen!$E$2:$E$41,MATCH($B328,Personen!$B$2:$B$41,0))),""))</f>
        <v/>
      </c>
      <c r="L328" s="28">
        <f>IF(OR($H328&lt;&gt;"erfasst",$F328=""),"",ROUND(N($F328)*N($K328),2))</f>
        <v/>
      </c>
      <c r="M328" s="22" t="n"/>
    </row>
    <row r="329">
      <c r="A329" s="29" t="n"/>
      <c r="B329" s="22" t="n"/>
      <c r="C329" s="30" t="n"/>
      <c r="D329" s="30" t="n"/>
      <c r="E329" s="31" t="n"/>
      <c r="F329" s="28">
        <f>IF(OR($H329&lt;&gt;"erfasst",$C329="",$D329=""),"",ROUND(MOD($D329-$C329,1)*24-N($E329)/60,2))</f>
        <v/>
      </c>
      <c r="G329" s="22" t="n"/>
      <c r="H329" s="22" t="n"/>
      <c r="I329" s="29" t="n"/>
      <c r="J329" s="10">
        <f>IF(OR($H329&lt;&gt;"erfasst",$A329=""),"",IF(AND($I329&lt;&gt;"",N($I329)-N($A329)&gt;Vorgaben!$C$11),"Frist überschritten",IF(N($F329)&gt;Vorgaben!$C$7,"über Höchstarbeitszeit",IF(AND(N($F329)&gt;9,N($E329)&lt;Vorgaben!$C$10),"Pause zu kurz",IF(AND(N($F329)&gt;6,N($E329)&lt;Vorgaben!$C$9),"Pause zu kurz",IF(AND(N($K329)&gt;0,N($K329)&lt;IF(N($A329)&gt;=DATE(2027,1,1),Vorgaben!$C$6,Vorgaben!$C$5)),"unter Mindestlohn",""))))))</f>
        <v/>
      </c>
      <c r="K329" s="28">
        <f>IF($B329="","",IFERROR(IF(N(INDEX(Personen!$E$2:$E$41,MATCH($B329,Personen!$B$2:$B$41,0)))=0,"",INDEX(Personen!$E$2:$E$41,MATCH($B329,Personen!$B$2:$B$41,0))),""))</f>
        <v/>
      </c>
      <c r="L329" s="28">
        <f>IF(OR($H329&lt;&gt;"erfasst",$F329=""),"",ROUND(N($F329)*N($K329),2))</f>
        <v/>
      </c>
      <c r="M329" s="22" t="n"/>
    </row>
    <row r="330">
      <c r="A330" s="29" t="n"/>
      <c r="B330" s="22" t="n"/>
      <c r="C330" s="30" t="n"/>
      <c r="D330" s="30" t="n"/>
      <c r="E330" s="31" t="n"/>
      <c r="F330" s="28">
        <f>IF(OR($H330&lt;&gt;"erfasst",$C330="",$D330=""),"",ROUND(MOD($D330-$C330,1)*24-N($E330)/60,2))</f>
        <v/>
      </c>
      <c r="G330" s="22" t="n"/>
      <c r="H330" s="22" t="n"/>
      <c r="I330" s="29" t="n"/>
      <c r="J330" s="10">
        <f>IF(OR($H330&lt;&gt;"erfasst",$A330=""),"",IF(AND($I330&lt;&gt;"",N($I330)-N($A330)&gt;Vorgaben!$C$11),"Frist überschritten",IF(N($F330)&gt;Vorgaben!$C$7,"über Höchstarbeitszeit",IF(AND(N($F330)&gt;9,N($E330)&lt;Vorgaben!$C$10),"Pause zu kurz",IF(AND(N($F330)&gt;6,N($E330)&lt;Vorgaben!$C$9),"Pause zu kurz",IF(AND(N($K330)&gt;0,N($K330)&lt;IF(N($A330)&gt;=DATE(2027,1,1),Vorgaben!$C$6,Vorgaben!$C$5)),"unter Mindestlohn",""))))))</f>
        <v/>
      </c>
      <c r="K330" s="28">
        <f>IF($B330="","",IFERROR(IF(N(INDEX(Personen!$E$2:$E$41,MATCH($B330,Personen!$B$2:$B$41,0)))=0,"",INDEX(Personen!$E$2:$E$41,MATCH($B330,Personen!$B$2:$B$41,0))),""))</f>
        <v/>
      </c>
      <c r="L330" s="28">
        <f>IF(OR($H330&lt;&gt;"erfasst",$F330=""),"",ROUND(N($F330)*N($K330),2))</f>
        <v/>
      </c>
      <c r="M330" s="22" t="n"/>
    </row>
    <row r="331">
      <c r="A331" s="29" t="n"/>
      <c r="B331" s="22" t="n"/>
      <c r="C331" s="30" t="n"/>
      <c r="D331" s="30" t="n"/>
      <c r="E331" s="31" t="n"/>
      <c r="F331" s="28">
        <f>IF(OR($H331&lt;&gt;"erfasst",$C331="",$D331=""),"",ROUND(MOD($D331-$C331,1)*24-N($E331)/60,2))</f>
        <v/>
      </c>
      <c r="G331" s="22" t="n"/>
      <c r="H331" s="22" t="n"/>
      <c r="I331" s="29" t="n"/>
      <c r="J331" s="10">
        <f>IF(OR($H331&lt;&gt;"erfasst",$A331=""),"",IF(AND($I331&lt;&gt;"",N($I331)-N($A331)&gt;Vorgaben!$C$11),"Frist überschritten",IF(N($F331)&gt;Vorgaben!$C$7,"über Höchstarbeitszeit",IF(AND(N($F331)&gt;9,N($E331)&lt;Vorgaben!$C$10),"Pause zu kurz",IF(AND(N($F331)&gt;6,N($E331)&lt;Vorgaben!$C$9),"Pause zu kurz",IF(AND(N($K331)&gt;0,N($K331)&lt;IF(N($A331)&gt;=DATE(2027,1,1),Vorgaben!$C$6,Vorgaben!$C$5)),"unter Mindestlohn",""))))))</f>
        <v/>
      </c>
      <c r="K331" s="28">
        <f>IF($B331="","",IFERROR(IF(N(INDEX(Personen!$E$2:$E$41,MATCH($B331,Personen!$B$2:$B$41,0)))=0,"",INDEX(Personen!$E$2:$E$41,MATCH($B331,Personen!$B$2:$B$41,0))),""))</f>
        <v/>
      </c>
      <c r="L331" s="28">
        <f>IF(OR($H331&lt;&gt;"erfasst",$F331=""),"",ROUND(N($F331)*N($K331),2))</f>
        <v/>
      </c>
      <c r="M331" s="22" t="n"/>
    </row>
    <row r="332">
      <c r="A332" s="29" t="n"/>
      <c r="B332" s="22" t="n"/>
      <c r="C332" s="30" t="n"/>
      <c r="D332" s="30" t="n"/>
      <c r="E332" s="31" t="n"/>
      <c r="F332" s="28">
        <f>IF(OR($H332&lt;&gt;"erfasst",$C332="",$D332=""),"",ROUND(MOD($D332-$C332,1)*24-N($E332)/60,2))</f>
        <v/>
      </c>
      <c r="G332" s="22" t="n"/>
      <c r="H332" s="22" t="n"/>
      <c r="I332" s="29" t="n"/>
      <c r="J332" s="10">
        <f>IF(OR($H332&lt;&gt;"erfasst",$A332=""),"",IF(AND($I332&lt;&gt;"",N($I332)-N($A332)&gt;Vorgaben!$C$11),"Frist überschritten",IF(N($F332)&gt;Vorgaben!$C$7,"über Höchstarbeitszeit",IF(AND(N($F332)&gt;9,N($E332)&lt;Vorgaben!$C$10),"Pause zu kurz",IF(AND(N($F332)&gt;6,N($E332)&lt;Vorgaben!$C$9),"Pause zu kurz",IF(AND(N($K332)&gt;0,N($K332)&lt;IF(N($A332)&gt;=DATE(2027,1,1),Vorgaben!$C$6,Vorgaben!$C$5)),"unter Mindestlohn",""))))))</f>
        <v/>
      </c>
      <c r="K332" s="28">
        <f>IF($B332="","",IFERROR(IF(N(INDEX(Personen!$E$2:$E$41,MATCH($B332,Personen!$B$2:$B$41,0)))=0,"",INDEX(Personen!$E$2:$E$41,MATCH($B332,Personen!$B$2:$B$41,0))),""))</f>
        <v/>
      </c>
      <c r="L332" s="28">
        <f>IF(OR($H332&lt;&gt;"erfasst",$F332=""),"",ROUND(N($F332)*N($K332),2))</f>
        <v/>
      </c>
      <c r="M332" s="22" t="n"/>
    </row>
    <row r="333">
      <c r="A333" s="29" t="n"/>
      <c r="B333" s="22" t="n"/>
      <c r="C333" s="30" t="n"/>
      <c r="D333" s="30" t="n"/>
      <c r="E333" s="31" t="n"/>
      <c r="F333" s="28">
        <f>IF(OR($H333&lt;&gt;"erfasst",$C333="",$D333=""),"",ROUND(MOD($D333-$C333,1)*24-N($E333)/60,2))</f>
        <v/>
      </c>
      <c r="G333" s="22" t="n"/>
      <c r="H333" s="22" t="n"/>
      <c r="I333" s="29" t="n"/>
      <c r="J333" s="10">
        <f>IF(OR($H333&lt;&gt;"erfasst",$A333=""),"",IF(AND($I333&lt;&gt;"",N($I333)-N($A333)&gt;Vorgaben!$C$11),"Frist überschritten",IF(N($F333)&gt;Vorgaben!$C$7,"über Höchstarbeitszeit",IF(AND(N($F333)&gt;9,N($E333)&lt;Vorgaben!$C$10),"Pause zu kurz",IF(AND(N($F333)&gt;6,N($E333)&lt;Vorgaben!$C$9),"Pause zu kurz",IF(AND(N($K333)&gt;0,N($K333)&lt;IF(N($A333)&gt;=DATE(2027,1,1),Vorgaben!$C$6,Vorgaben!$C$5)),"unter Mindestlohn",""))))))</f>
        <v/>
      </c>
      <c r="K333" s="28">
        <f>IF($B333="","",IFERROR(IF(N(INDEX(Personen!$E$2:$E$41,MATCH($B333,Personen!$B$2:$B$41,0)))=0,"",INDEX(Personen!$E$2:$E$41,MATCH($B333,Personen!$B$2:$B$41,0))),""))</f>
        <v/>
      </c>
      <c r="L333" s="28">
        <f>IF(OR($H333&lt;&gt;"erfasst",$F333=""),"",ROUND(N($F333)*N($K333),2))</f>
        <v/>
      </c>
      <c r="M333" s="22" t="n"/>
    </row>
    <row r="334">
      <c r="A334" s="29" t="n"/>
      <c r="B334" s="22" t="n"/>
      <c r="C334" s="30" t="n"/>
      <c r="D334" s="30" t="n"/>
      <c r="E334" s="31" t="n"/>
      <c r="F334" s="28">
        <f>IF(OR($H334&lt;&gt;"erfasst",$C334="",$D334=""),"",ROUND(MOD($D334-$C334,1)*24-N($E334)/60,2))</f>
        <v/>
      </c>
      <c r="G334" s="22" t="n"/>
      <c r="H334" s="22" t="n"/>
      <c r="I334" s="29" t="n"/>
      <c r="J334" s="10">
        <f>IF(OR($H334&lt;&gt;"erfasst",$A334=""),"",IF(AND($I334&lt;&gt;"",N($I334)-N($A334)&gt;Vorgaben!$C$11),"Frist überschritten",IF(N($F334)&gt;Vorgaben!$C$7,"über Höchstarbeitszeit",IF(AND(N($F334)&gt;9,N($E334)&lt;Vorgaben!$C$10),"Pause zu kurz",IF(AND(N($F334)&gt;6,N($E334)&lt;Vorgaben!$C$9),"Pause zu kurz",IF(AND(N($K334)&gt;0,N($K334)&lt;IF(N($A334)&gt;=DATE(2027,1,1),Vorgaben!$C$6,Vorgaben!$C$5)),"unter Mindestlohn",""))))))</f>
        <v/>
      </c>
      <c r="K334" s="28">
        <f>IF($B334="","",IFERROR(IF(N(INDEX(Personen!$E$2:$E$41,MATCH($B334,Personen!$B$2:$B$41,0)))=0,"",INDEX(Personen!$E$2:$E$41,MATCH($B334,Personen!$B$2:$B$41,0))),""))</f>
        <v/>
      </c>
      <c r="L334" s="28">
        <f>IF(OR($H334&lt;&gt;"erfasst",$F334=""),"",ROUND(N($F334)*N($K334),2))</f>
        <v/>
      </c>
      <c r="M334" s="22" t="n"/>
    </row>
    <row r="335">
      <c r="A335" s="29" t="n"/>
      <c r="B335" s="22" t="n"/>
      <c r="C335" s="30" t="n"/>
      <c r="D335" s="30" t="n"/>
      <c r="E335" s="31" t="n"/>
      <c r="F335" s="28">
        <f>IF(OR($H335&lt;&gt;"erfasst",$C335="",$D335=""),"",ROUND(MOD($D335-$C335,1)*24-N($E335)/60,2))</f>
        <v/>
      </c>
      <c r="G335" s="22" t="n"/>
      <c r="H335" s="22" t="n"/>
      <c r="I335" s="29" t="n"/>
      <c r="J335" s="10">
        <f>IF(OR($H335&lt;&gt;"erfasst",$A335=""),"",IF(AND($I335&lt;&gt;"",N($I335)-N($A335)&gt;Vorgaben!$C$11),"Frist überschritten",IF(N($F335)&gt;Vorgaben!$C$7,"über Höchstarbeitszeit",IF(AND(N($F335)&gt;9,N($E335)&lt;Vorgaben!$C$10),"Pause zu kurz",IF(AND(N($F335)&gt;6,N($E335)&lt;Vorgaben!$C$9),"Pause zu kurz",IF(AND(N($K335)&gt;0,N($K335)&lt;IF(N($A335)&gt;=DATE(2027,1,1),Vorgaben!$C$6,Vorgaben!$C$5)),"unter Mindestlohn",""))))))</f>
        <v/>
      </c>
      <c r="K335" s="28">
        <f>IF($B335="","",IFERROR(IF(N(INDEX(Personen!$E$2:$E$41,MATCH($B335,Personen!$B$2:$B$41,0)))=0,"",INDEX(Personen!$E$2:$E$41,MATCH($B335,Personen!$B$2:$B$41,0))),""))</f>
        <v/>
      </c>
      <c r="L335" s="28">
        <f>IF(OR($H335&lt;&gt;"erfasst",$F335=""),"",ROUND(N($F335)*N($K335),2))</f>
        <v/>
      </c>
      <c r="M335" s="22" t="n"/>
    </row>
    <row r="336">
      <c r="A336" s="29" t="n"/>
      <c r="B336" s="22" t="n"/>
      <c r="C336" s="30" t="n"/>
      <c r="D336" s="30" t="n"/>
      <c r="E336" s="31" t="n"/>
      <c r="F336" s="28">
        <f>IF(OR($H336&lt;&gt;"erfasst",$C336="",$D336=""),"",ROUND(MOD($D336-$C336,1)*24-N($E336)/60,2))</f>
        <v/>
      </c>
      <c r="G336" s="22" t="n"/>
      <c r="H336" s="22" t="n"/>
      <c r="I336" s="29" t="n"/>
      <c r="J336" s="10">
        <f>IF(OR($H336&lt;&gt;"erfasst",$A336=""),"",IF(AND($I336&lt;&gt;"",N($I336)-N($A336)&gt;Vorgaben!$C$11),"Frist überschritten",IF(N($F336)&gt;Vorgaben!$C$7,"über Höchstarbeitszeit",IF(AND(N($F336)&gt;9,N($E336)&lt;Vorgaben!$C$10),"Pause zu kurz",IF(AND(N($F336)&gt;6,N($E336)&lt;Vorgaben!$C$9),"Pause zu kurz",IF(AND(N($K336)&gt;0,N($K336)&lt;IF(N($A336)&gt;=DATE(2027,1,1),Vorgaben!$C$6,Vorgaben!$C$5)),"unter Mindestlohn",""))))))</f>
        <v/>
      </c>
      <c r="K336" s="28">
        <f>IF($B336="","",IFERROR(IF(N(INDEX(Personen!$E$2:$E$41,MATCH($B336,Personen!$B$2:$B$41,0)))=0,"",INDEX(Personen!$E$2:$E$41,MATCH($B336,Personen!$B$2:$B$41,0))),""))</f>
        <v/>
      </c>
      <c r="L336" s="28">
        <f>IF(OR($H336&lt;&gt;"erfasst",$F336=""),"",ROUND(N($F336)*N($K336),2))</f>
        <v/>
      </c>
      <c r="M336" s="22" t="n"/>
    </row>
    <row r="337">
      <c r="A337" s="29" t="n"/>
      <c r="B337" s="22" t="n"/>
      <c r="C337" s="30" t="n"/>
      <c r="D337" s="30" t="n"/>
      <c r="E337" s="31" t="n"/>
      <c r="F337" s="28">
        <f>IF(OR($H337&lt;&gt;"erfasst",$C337="",$D337=""),"",ROUND(MOD($D337-$C337,1)*24-N($E337)/60,2))</f>
        <v/>
      </c>
      <c r="G337" s="22" t="n"/>
      <c r="H337" s="22" t="n"/>
      <c r="I337" s="29" t="n"/>
      <c r="J337" s="10">
        <f>IF(OR($H337&lt;&gt;"erfasst",$A337=""),"",IF(AND($I337&lt;&gt;"",N($I337)-N($A337)&gt;Vorgaben!$C$11),"Frist überschritten",IF(N($F337)&gt;Vorgaben!$C$7,"über Höchstarbeitszeit",IF(AND(N($F337)&gt;9,N($E337)&lt;Vorgaben!$C$10),"Pause zu kurz",IF(AND(N($F337)&gt;6,N($E337)&lt;Vorgaben!$C$9),"Pause zu kurz",IF(AND(N($K337)&gt;0,N($K337)&lt;IF(N($A337)&gt;=DATE(2027,1,1),Vorgaben!$C$6,Vorgaben!$C$5)),"unter Mindestlohn",""))))))</f>
        <v/>
      </c>
      <c r="K337" s="28">
        <f>IF($B337="","",IFERROR(IF(N(INDEX(Personen!$E$2:$E$41,MATCH($B337,Personen!$B$2:$B$41,0)))=0,"",INDEX(Personen!$E$2:$E$41,MATCH($B337,Personen!$B$2:$B$41,0))),""))</f>
        <v/>
      </c>
      <c r="L337" s="28">
        <f>IF(OR($H337&lt;&gt;"erfasst",$F337=""),"",ROUND(N($F337)*N($K337),2))</f>
        <v/>
      </c>
      <c r="M337" s="22" t="n"/>
    </row>
    <row r="338">
      <c r="A338" s="29" t="n"/>
      <c r="B338" s="22" t="n"/>
      <c r="C338" s="30" t="n"/>
      <c r="D338" s="30" t="n"/>
      <c r="E338" s="31" t="n"/>
      <c r="F338" s="28">
        <f>IF(OR($H338&lt;&gt;"erfasst",$C338="",$D338=""),"",ROUND(MOD($D338-$C338,1)*24-N($E338)/60,2))</f>
        <v/>
      </c>
      <c r="G338" s="22" t="n"/>
      <c r="H338" s="22" t="n"/>
      <c r="I338" s="29" t="n"/>
      <c r="J338" s="10">
        <f>IF(OR($H338&lt;&gt;"erfasst",$A338=""),"",IF(AND($I338&lt;&gt;"",N($I338)-N($A338)&gt;Vorgaben!$C$11),"Frist überschritten",IF(N($F338)&gt;Vorgaben!$C$7,"über Höchstarbeitszeit",IF(AND(N($F338)&gt;9,N($E338)&lt;Vorgaben!$C$10),"Pause zu kurz",IF(AND(N($F338)&gt;6,N($E338)&lt;Vorgaben!$C$9),"Pause zu kurz",IF(AND(N($K338)&gt;0,N($K338)&lt;IF(N($A338)&gt;=DATE(2027,1,1),Vorgaben!$C$6,Vorgaben!$C$5)),"unter Mindestlohn",""))))))</f>
        <v/>
      </c>
      <c r="K338" s="28">
        <f>IF($B338="","",IFERROR(IF(N(INDEX(Personen!$E$2:$E$41,MATCH($B338,Personen!$B$2:$B$41,0)))=0,"",INDEX(Personen!$E$2:$E$41,MATCH($B338,Personen!$B$2:$B$41,0))),""))</f>
        <v/>
      </c>
      <c r="L338" s="28">
        <f>IF(OR($H338&lt;&gt;"erfasst",$F338=""),"",ROUND(N($F338)*N($K338),2))</f>
        <v/>
      </c>
      <c r="M338" s="22" t="n"/>
    </row>
    <row r="339">
      <c r="A339" s="29" t="n"/>
      <c r="B339" s="22" t="n"/>
      <c r="C339" s="30" t="n"/>
      <c r="D339" s="30" t="n"/>
      <c r="E339" s="31" t="n"/>
      <c r="F339" s="28">
        <f>IF(OR($H339&lt;&gt;"erfasst",$C339="",$D339=""),"",ROUND(MOD($D339-$C339,1)*24-N($E339)/60,2))</f>
        <v/>
      </c>
      <c r="G339" s="22" t="n"/>
      <c r="H339" s="22" t="n"/>
      <c r="I339" s="29" t="n"/>
      <c r="J339" s="10">
        <f>IF(OR($H339&lt;&gt;"erfasst",$A339=""),"",IF(AND($I339&lt;&gt;"",N($I339)-N($A339)&gt;Vorgaben!$C$11),"Frist überschritten",IF(N($F339)&gt;Vorgaben!$C$7,"über Höchstarbeitszeit",IF(AND(N($F339)&gt;9,N($E339)&lt;Vorgaben!$C$10),"Pause zu kurz",IF(AND(N($F339)&gt;6,N($E339)&lt;Vorgaben!$C$9),"Pause zu kurz",IF(AND(N($K339)&gt;0,N($K339)&lt;IF(N($A339)&gt;=DATE(2027,1,1),Vorgaben!$C$6,Vorgaben!$C$5)),"unter Mindestlohn",""))))))</f>
        <v/>
      </c>
      <c r="K339" s="28">
        <f>IF($B339="","",IFERROR(IF(N(INDEX(Personen!$E$2:$E$41,MATCH($B339,Personen!$B$2:$B$41,0)))=0,"",INDEX(Personen!$E$2:$E$41,MATCH($B339,Personen!$B$2:$B$41,0))),""))</f>
        <v/>
      </c>
      <c r="L339" s="28">
        <f>IF(OR($H339&lt;&gt;"erfasst",$F339=""),"",ROUND(N($F339)*N($K339),2))</f>
        <v/>
      </c>
      <c r="M339" s="22" t="n"/>
    </row>
    <row r="340">
      <c r="A340" s="29" t="n"/>
      <c r="B340" s="22" t="n"/>
      <c r="C340" s="30" t="n"/>
      <c r="D340" s="30" t="n"/>
      <c r="E340" s="31" t="n"/>
      <c r="F340" s="28">
        <f>IF(OR($H340&lt;&gt;"erfasst",$C340="",$D340=""),"",ROUND(MOD($D340-$C340,1)*24-N($E340)/60,2))</f>
        <v/>
      </c>
      <c r="G340" s="22" t="n"/>
      <c r="H340" s="22" t="n"/>
      <c r="I340" s="29" t="n"/>
      <c r="J340" s="10">
        <f>IF(OR($H340&lt;&gt;"erfasst",$A340=""),"",IF(AND($I340&lt;&gt;"",N($I340)-N($A340)&gt;Vorgaben!$C$11),"Frist überschritten",IF(N($F340)&gt;Vorgaben!$C$7,"über Höchstarbeitszeit",IF(AND(N($F340)&gt;9,N($E340)&lt;Vorgaben!$C$10),"Pause zu kurz",IF(AND(N($F340)&gt;6,N($E340)&lt;Vorgaben!$C$9),"Pause zu kurz",IF(AND(N($K340)&gt;0,N($K340)&lt;IF(N($A340)&gt;=DATE(2027,1,1),Vorgaben!$C$6,Vorgaben!$C$5)),"unter Mindestlohn",""))))))</f>
        <v/>
      </c>
      <c r="K340" s="28">
        <f>IF($B340="","",IFERROR(IF(N(INDEX(Personen!$E$2:$E$41,MATCH($B340,Personen!$B$2:$B$41,0)))=0,"",INDEX(Personen!$E$2:$E$41,MATCH($B340,Personen!$B$2:$B$41,0))),""))</f>
        <v/>
      </c>
      <c r="L340" s="28">
        <f>IF(OR($H340&lt;&gt;"erfasst",$F340=""),"",ROUND(N($F340)*N($K340),2))</f>
        <v/>
      </c>
      <c r="M340" s="22" t="n"/>
    </row>
    <row r="341">
      <c r="A341" s="29" t="n"/>
      <c r="B341" s="22" t="n"/>
      <c r="C341" s="30" t="n"/>
      <c r="D341" s="30" t="n"/>
      <c r="E341" s="31" t="n"/>
      <c r="F341" s="28">
        <f>IF(OR($H341&lt;&gt;"erfasst",$C341="",$D341=""),"",ROUND(MOD($D341-$C341,1)*24-N($E341)/60,2))</f>
        <v/>
      </c>
      <c r="G341" s="22" t="n"/>
      <c r="H341" s="22" t="n"/>
      <c r="I341" s="29" t="n"/>
      <c r="J341" s="10">
        <f>IF(OR($H341&lt;&gt;"erfasst",$A341=""),"",IF(AND($I341&lt;&gt;"",N($I341)-N($A341)&gt;Vorgaben!$C$11),"Frist überschritten",IF(N($F341)&gt;Vorgaben!$C$7,"über Höchstarbeitszeit",IF(AND(N($F341)&gt;9,N($E341)&lt;Vorgaben!$C$10),"Pause zu kurz",IF(AND(N($F341)&gt;6,N($E341)&lt;Vorgaben!$C$9),"Pause zu kurz",IF(AND(N($K341)&gt;0,N($K341)&lt;IF(N($A341)&gt;=DATE(2027,1,1),Vorgaben!$C$6,Vorgaben!$C$5)),"unter Mindestlohn",""))))))</f>
        <v/>
      </c>
      <c r="K341" s="28">
        <f>IF($B341="","",IFERROR(IF(N(INDEX(Personen!$E$2:$E$41,MATCH($B341,Personen!$B$2:$B$41,0)))=0,"",INDEX(Personen!$E$2:$E$41,MATCH($B341,Personen!$B$2:$B$41,0))),""))</f>
        <v/>
      </c>
      <c r="L341" s="28">
        <f>IF(OR($H341&lt;&gt;"erfasst",$F341=""),"",ROUND(N($F341)*N($K341),2))</f>
        <v/>
      </c>
      <c r="M341" s="22" t="n"/>
    </row>
    <row r="342">
      <c r="A342" s="29" t="n"/>
      <c r="B342" s="22" t="n"/>
      <c r="C342" s="30" t="n"/>
      <c r="D342" s="30" t="n"/>
      <c r="E342" s="31" t="n"/>
      <c r="F342" s="28">
        <f>IF(OR($H342&lt;&gt;"erfasst",$C342="",$D342=""),"",ROUND(MOD($D342-$C342,1)*24-N($E342)/60,2))</f>
        <v/>
      </c>
      <c r="G342" s="22" t="n"/>
      <c r="H342" s="22" t="n"/>
      <c r="I342" s="29" t="n"/>
      <c r="J342" s="10">
        <f>IF(OR($H342&lt;&gt;"erfasst",$A342=""),"",IF(AND($I342&lt;&gt;"",N($I342)-N($A342)&gt;Vorgaben!$C$11),"Frist überschritten",IF(N($F342)&gt;Vorgaben!$C$7,"über Höchstarbeitszeit",IF(AND(N($F342)&gt;9,N($E342)&lt;Vorgaben!$C$10),"Pause zu kurz",IF(AND(N($F342)&gt;6,N($E342)&lt;Vorgaben!$C$9),"Pause zu kurz",IF(AND(N($K342)&gt;0,N($K342)&lt;IF(N($A342)&gt;=DATE(2027,1,1),Vorgaben!$C$6,Vorgaben!$C$5)),"unter Mindestlohn",""))))))</f>
        <v/>
      </c>
      <c r="K342" s="28">
        <f>IF($B342="","",IFERROR(IF(N(INDEX(Personen!$E$2:$E$41,MATCH($B342,Personen!$B$2:$B$41,0)))=0,"",INDEX(Personen!$E$2:$E$41,MATCH($B342,Personen!$B$2:$B$41,0))),""))</f>
        <v/>
      </c>
      <c r="L342" s="28">
        <f>IF(OR($H342&lt;&gt;"erfasst",$F342=""),"",ROUND(N($F342)*N($K342),2))</f>
        <v/>
      </c>
      <c r="M342" s="22" t="n"/>
    </row>
    <row r="343">
      <c r="A343" s="29" t="n"/>
      <c r="B343" s="22" t="n"/>
      <c r="C343" s="30" t="n"/>
      <c r="D343" s="30" t="n"/>
      <c r="E343" s="31" t="n"/>
      <c r="F343" s="28">
        <f>IF(OR($H343&lt;&gt;"erfasst",$C343="",$D343=""),"",ROUND(MOD($D343-$C343,1)*24-N($E343)/60,2))</f>
        <v/>
      </c>
      <c r="G343" s="22" t="n"/>
      <c r="H343" s="22" t="n"/>
      <c r="I343" s="29" t="n"/>
      <c r="J343" s="10">
        <f>IF(OR($H343&lt;&gt;"erfasst",$A343=""),"",IF(AND($I343&lt;&gt;"",N($I343)-N($A343)&gt;Vorgaben!$C$11),"Frist überschritten",IF(N($F343)&gt;Vorgaben!$C$7,"über Höchstarbeitszeit",IF(AND(N($F343)&gt;9,N($E343)&lt;Vorgaben!$C$10),"Pause zu kurz",IF(AND(N($F343)&gt;6,N($E343)&lt;Vorgaben!$C$9),"Pause zu kurz",IF(AND(N($K343)&gt;0,N($K343)&lt;IF(N($A343)&gt;=DATE(2027,1,1),Vorgaben!$C$6,Vorgaben!$C$5)),"unter Mindestlohn",""))))))</f>
        <v/>
      </c>
      <c r="K343" s="28">
        <f>IF($B343="","",IFERROR(IF(N(INDEX(Personen!$E$2:$E$41,MATCH($B343,Personen!$B$2:$B$41,0)))=0,"",INDEX(Personen!$E$2:$E$41,MATCH($B343,Personen!$B$2:$B$41,0))),""))</f>
        <v/>
      </c>
      <c r="L343" s="28">
        <f>IF(OR($H343&lt;&gt;"erfasst",$F343=""),"",ROUND(N($F343)*N($K343),2))</f>
        <v/>
      </c>
      <c r="M343" s="22" t="n"/>
    </row>
    <row r="344">
      <c r="A344" s="29" t="n"/>
      <c r="B344" s="22" t="n"/>
      <c r="C344" s="30" t="n"/>
      <c r="D344" s="30" t="n"/>
      <c r="E344" s="31" t="n"/>
      <c r="F344" s="28">
        <f>IF(OR($H344&lt;&gt;"erfasst",$C344="",$D344=""),"",ROUND(MOD($D344-$C344,1)*24-N($E344)/60,2))</f>
        <v/>
      </c>
      <c r="G344" s="22" t="n"/>
      <c r="H344" s="22" t="n"/>
      <c r="I344" s="29" t="n"/>
      <c r="J344" s="10">
        <f>IF(OR($H344&lt;&gt;"erfasst",$A344=""),"",IF(AND($I344&lt;&gt;"",N($I344)-N($A344)&gt;Vorgaben!$C$11),"Frist überschritten",IF(N($F344)&gt;Vorgaben!$C$7,"über Höchstarbeitszeit",IF(AND(N($F344)&gt;9,N($E344)&lt;Vorgaben!$C$10),"Pause zu kurz",IF(AND(N($F344)&gt;6,N($E344)&lt;Vorgaben!$C$9),"Pause zu kurz",IF(AND(N($K344)&gt;0,N($K344)&lt;IF(N($A344)&gt;=DATE(2027,1,1),Vorgaben!$C$6,Vorgaben!$C$5)),"unter Mindestlohn",""))))))</f>
        <v/>
      </c>
      <c r="K344" s="28">
        <f>IF($B344="","",IFERROR(IF(N(INDEX(Personen!$E$2:$E$41,MATCH($B344,Personen!$B$2:$B$41,0)))=0,"",INDEX(Personen!$E$2:$E$41,MATCH($B344,Personen!$B$2:$B$41,0))),""))</f>
        <v/>
      </c>
      <c r="L344" s="28">
        <f>IF(OR($H344&lt;&gt;"erfasst",$F344=""),"",ROUND(N($F344)*N($K344),2))</f>
        <v/>
      </c>
      <c r="M344" s="22" t="n"/>
    </row>
    <row r="345">
      <c r="A345" s="29" t="n"/>
      <c r="B345" s="22" t="n"/>
      <c r="C345" s="30" t="n"/>
      <c r="D345" s="30" t="n"/>
      <c r="E345" s="31" t="n"/>
      <c r="F345" s="28">
        <f>IF(OR($H345&lt;&gt;"erfasst",$C345="",$D345=""),"",ROUND(MOD($D345-$C345,1)*24-N($E345)/60,2))</f>
        <v/>
      </c>
      <c r="G345" s="22" t="n"/>
      <c r="H345" s="22" t="n"/>
      <c r="I345" s="29" t="n"/>
      <c r="J345" s="10">
        <f>IF(OR($H345&lt;&gt;"erfasst",$A345=""),"",IF(AND($I345&lt;&gt;"",N($I345)-N($A345)&gt;Vorgaben!$C$11),"Frist überschritten",IF(N($F345)&gt;Vorgaben!$C$7,"über Höchstarbeitszeit",IF(AND(N($F345)&gt;9,N($E345)&lt;Vorgaben!$C$10),"Pause zu kurz",IF(AND(N($F345)&gt;6,N($E345)&lt;Vorgaben!$C$9),"Pause zu kurz",IF(AND(N($K345)&gt;0,N($K345)&lt;IF(N($A345)&gt;=DATE(2027,1,1),Vorgaben!$C$6,Vorgaben!$C$5)),"unter Mindestlohn",""))))))</f>
        <v/>
      </c>
      <c r="K345" s="28">
        <f>IF($B345="","",IFERROR(IF(N(INDEX(Personen!$E$2:$E$41,MATCH($B345,Personen!$B$2:$B$41,0)))=0,"",INDEX(Personen!$E$2:$E$41,MATCH($B345,Personen!$B$2:$B$41,0))),""))</f>
        <v/>
      </c>
      <c r="L345" s="28">
        <f>IF(OR($H345&lt;&gt;"erfasst",$F345=""),"",ROUND(N($F345)*N($K345),2))</f>
        <v/>
      </c>
      <c r="M345" s="22" t="n"/>
    </row>
    <row r="346">
      <c r="A346" s="29" t="n"/>
      <c r="B346" s="22" t="n"/>
      <c r="C346" s="30" t="n"/>
      <c r="D346" s="30" t="n"/>
      <c r="E346" s="31" t="n"/>
      <c r="F346" s="28">
        <f>IF(OR($H346&lt;&gt;"erfasst",$C346="",$D346=""),"",ROUND(MOD($D346-$C346,1)*24-N($E346)/60,2))</f>
        <v/>
      </c>
      <c r="G346" s="22" t="n"/>
      <c r="H346" s="22" t="n"/>
      <c r="I346" s="29" t="n"/>
      <c r="J346" s="10">
        <f>IF(OR($H346&lt;&gt;"erfasst",$A346=""),"",IF(AND($I346&lt;&gt;"",N($I346)-N($A346)&gt;Vorgaben!$C$11),"Frist überschritten",IF(N($F346)&gt;Vorgaben!$C$7,"über Höchstarbeitszeit",IF(AND(N($F346)&gt;9,N($E346)&lt;Vorgaben!$C$10),"Pause zu kurz",IF(AND(N($F346)&gt;6,N($E346)&lt;Vorgaben!$C$9),"Pause zu kurz",IF(AND(N($K346)&gt;0,N($K346)&lt;IF(N($A346)&gt;=DATE(2027,1,1),Vorgaben!$C$6,Vorgaben!$C$5)),"unter Mindestlohn",""))))))</f>
        <v/>
      </c>
      <c r="K346" s="28">
        <f>IF($B346="","",IFERROR(IF(N(INDEX(Personen!$E$2:$E$41,MATCH($B346,Personen!$B$2:$B$41,0)))=0,"",INDEX(Personen!$E$2:$E$41,MATCH($B346,Personen!$B$2:$B$41,0))),""))</f>
        <v/>
      </c>
      <c r="L346" s="28">
        <f>IF(OR($H346&lt;&gt;"erfasst",$F346=""),"",ROUND(N($F346)*N($K346),2))</f>
        <v/>
      </c>
      <c r="M346" s="22" t="n"/>
    </row>
    <row r="347">
      <c r="A347" s="29" t="n"/>
      <c r="B347" s="22" t="n"/>
      <c r="C347" s="30" t="n"/>
      <c r="D347" s="30" t="n"/>
      <c r="E347" s="31" t="n"/>
      <c r="F347" s="28">
        <f>IF(OR($H347&lt;&gt;"erfasst",$C347="",$D347=""),"",ROUND(MOD($D347-$C347,1)*24-N($E347)/60,2))</f>
        <v/>
      </c>
      <c r="G347" s="22" t="n"/>
      <c r="H347" s="22" t="n"/>
      <c r="I347" s="29" t="n"/>
      <c r="J347" s="10">
        <f>IF(OR($H347&lt;&gt;"erfasst",$A347=""),"",IF(AND($I347&lt;&gt;"",N($I347)-N($A347)&gt;Vorgaben!$C$11),"Frist überschritten",IF(N($F347)&gt;Vorgaben!$C$7,"über Höchstarbeitszeit",IF(AND(N($F347)&gt;9,N($E347)&lt;Vorgaben!$C$10),"Pause zu kurz",IF(AND(N($F347)&gt;6,N($E347)&lt;Vorgaben!$C$9),"Pause zu kurz",IF(AND(N($K347)&gt;0,N($K347)&lt;IF(N($A347)&gt;=DATE(2027,1,1),Vorgaben!$C$6,Vorgaben!$C$5)),"unter Mindestlohn",""))))))</f>
        <v/>
      </c>
      <c r="K347" s="28">
        <f>IF($B347="","",IFERROR(IF(N(INDEX(Personen!$E$2:$E$41,MATCH($B347,Personen!$B$2:$B$41,0)))=0,"",INDEX(Personen!$E$2:$E$41,MATCH($B347,Personen!$B$2:$B$41,0))),""))</f>
        <v/>
      </c>
      <c r="L347" s="28">
        <f>IF(OR($H347&lt;&gt;"erfasst",$F347=""),"",ROUND(N($F347)*N($K347),2))</f>
        <v/>
      </c>
      <c r="M347" s="22" t="n"/>
    </row>
    <row r="348">
      <c r="A348" s="29" t="n"/>
      <c r="B348" s="22" t="n"/>
      <c r="C348" s="30" t="n"/>
      <c r="D348" s="30" t="n"/>
      <c r="E348" s="31" t="n"/>
      <c r="F348" s="28">
        <f>IF(OR($H348&lt;&gt;"erfasst",$C348="",$D348=""),"",ROUND(MOD($D348-$C348,1)*24-N($E348)/60,2))</f>
        <v/>
      </c>
      <c r="G348" s="22" t="n"/>
      <c r="H348" s="22" t="n"/>
      <c r="I348" s="29" t="n"/>
      <c r="J348" s="10">
        <f>IF(OR($H348&lt;&gt;"erfasst",$A348=""),"",IF(AND($I348&lt;&gt;"",N($I348)-N($A348)&gt;Vorgaben!$C$11),"Frist überschritten",IF(N($F348)&gt;Vorgaben!$C$7,"über Höchstarbeitszeit",IF(AND(N($F348)&gt;9,N($E348)&lt;Vorgaben!$C$10),"Pause zu kurz",IF(AND(N($F348)&gt;6,N($E348)&lt;Vorgaben!$C$9),"Pause zu kurz",IF(AND(N($K348)&gt;0,N($K348)&lt;IF(N($A348)&gt;=DATE(2027,1,1),Vorgaben!$C$6,Vorgaben!$C$5)),"unter Mindestlohn",""))))))</f>
        <v/>
      </c>
      <c r="K348" s="28">
        <f>IF($B348="","",IFERROR(IF(N(INDEX(Personen!$E$2:$E$41,MATCH($B348,Personen!$B$2:$B$41,0)))=0,"",INDEX(Personen!$E$2:$E$41,MATCH($B348,Personen!$B$2:$B$41,0))),""))</f>
        <v/>
      </c>
      <c r="L348" s="28">
        <f>IF(OR($H348&lt;&gt;"erfasst",$F348=""),"",ROUND(N($F348)*N($K348),2))</f>
        <v/>
      </c>
      <c r="M348" s="22" t="n"/>
    </row>
    <row r="349">
      <c r="A349" s="29" t="n"/>
      <c r="B349" s="22" t="n"/>
      <c r="C349" s="30" t="n"/>
      <c r="D349" s="30" t="n"/>
      <c r="E349" s="31" t="n"/>
      <c r="F349" s="28">
        <f>IF(OR($H349&lt;&gt;"erfasst",$C349="",$D349=""),"",ROUND(MOD($D349-$C349,1)*24-N($E349)/60,2))</f>
        <v/>
      </c>
      <c r="G349" s="22" t="n"/>
      <c r="H349" s="22" t="n"/>
      <c r="I349" s="29" t="n"/>
      <c r="J349" s="10">
        <f>IF(OR($H349&lt;&gt;"erfasst",$A349=""),"",IF(AND($I349&lt;&gt;"",N($I349)-N($A349)&gt;Vorgaben!$C$11),"Frist überschritten",IF(N($F349)&gt;Vorgaben!$C$7,"über Höchstarbeitszeit",IF(AND(N($F349)&gt;9,N($E349)&lt;Vorgaben!$C$10),"Pause zu kurz",IF(AND(N($F349)&gt;6,N($E349)&lt;Vorgaben!$C$9),"Pause zu kurz",IF(AND(N($K349)&gt;0,N($K349)&lt;IF(N($A349)&gt;=DATE(2027,1,1),Vorgaben!$C$6,Vorgaben!$C$5)),"unter Mindestlohn",""))))))</f>
        <v/>
      </c>
      <c r="K349" s="28">
        <f>IF($B349="","",IFERROR(IF(N(INDEX(Personen!$E$2:$E$41,MATCH($B349,Personen!$B$2:$B$41,0)))=0,"",INDEX(Personen!$E$2:$E$41,MATCH($B349,Personen!$B$2:$B$41,0))),""))</f>
        <v/>
      </c>
      <c r="L349" s="28">
        <f>IF(OR($H349&lt;&gt;"erfasst",$F349=""),"",ROUND(N($F349)*N($K349),2))</f>
        <v/>
      </c>
      <c r="M349" s="22" t="n"/>
    </row>
    <row r="350">
      <c r="A350" s="29" t="n"/>
      <c r="B350" s="22" t="n"/>
      <c r="C350" s="30" t="n"/>
      <c r="D350" s="30" t="n"/>
      <c r="E350" s="31" t="n"/>
      <c r="F350" s="28">
        <f>IF(OR($H350&lt;&gt;"erfasst",$C350="",$D350=""),"",ROUND(MOD($D350-$C350,1)*24-N($E350)/60,2))</f>
        <v/>
      </c>
      <c r="G350" s="22" t="n"/>
      <c r="H350" s="22" t="n"/>
      <c r="I350" s="29" t="n"/>
      <c r="J350" s="10">
        <f>IF(OR($H350&lt;&gt;"erfasst",$A350=""),"",IF(AND($I350&lt;&gt;"",N($I350)-N($A350)&gt;Vorgaben!$C$11),"Frist überschritten",IF(N($F350)&gt;Vorgaben!$C$7,"über Höchstarbeitszeit",IF(AND(N($F350)&gt;9,N($E350)&lt;Vorgaben!$C$10),"Pause zu kurz",IF(AND(N($F350)&gt;6,N($E350)&lt;Vorgaben!$C$9),"Pause zu kurz",IF(AND(N($K350)&gt;0,N($K350)&lt;IF(N($A350)&gt;=DATE(2027,1,1),Vorgaben!$C$6,Vorgaben!$C$5)),"unter Mindestlohn",""))))))</f>
        <v/>
      </c>
      <c r="K350" s="28">
        <f>IF($B350="","",IFERROR(IF(N(INDEX(Personen!$E$2:$E$41,MATCH($B350,Personen!$B$2:$B$41,0)))=0,"",INDEX(Personen!$E$2:$E$41,MATCH($B350,Personen!$B$2:$B$41,0))),""))</f>
        <v/>
      </c>
      <c r="L350" s="28">
        <f>IF(OR($H350&lt;&gt;"erfasst",$F350=""),"",ROUND(N($F350)*N($K350),2))</f>
        <v/>
      </c>
      <c r="M350" s="22" t="n"/>
    </row>
    <row r="351">
      <c r="A351" s="29" t="n"/>
      <c r="B351" s="22" t="n"/>
      <c r="C351" s="30" t="n"/>
      <c r="D351" s="30" t="n"/>
      <c r="E351" s="31" t="n"/>
      <c r="F351" s="28">
        <f>IF(OR($H351&lt;&gt;"erfasst",$C351="",$D351=""),"",ROUND(MOD($D351-$C351,1)*24-N($E351)/60,2))</f>
        <v/>
      </c>
      <c r="G351" s="22" t="n"/>
      <c r="H351" s="22" t="n"/>
      <c r="I351" s="29" t="n"/>
      <c r="J351" s="10">
        <f>IF(OR($H351&lt;&gt;"erfasst",$A351=""),"",IF(AND($I351&lt;&gt;"",N($I351)-N($A351)&gt;Vorgaben!$C$11),"Frist überschritten",IF(N($F351)&gt;Vorgaben!$C$7,"über Höchstarbeitszeit",IF(AND(N($F351)&gt;9,N($E351)&lt;Vorgaben!$C$10),"Pause zu kurz",IF(AND(N($F351)&gt;6,N($E351)&lt;Vorgaben!$C$9),"Pause zu kurz",IF(AND(N($K351)&gt;0,N($K351)&lt;IF(N($A351)&gt;=DATE(2027,1,1),Vorgaben!$C$6,Vorgaben!$C$5)),"unter Mindestlohn",""))))))</f>
        <v/>
      </c>
      <c r="K351" s="28">
        <f>IF($B351="","",IFERROR(IF(N(INDEX(Personen!$E$2:$E$41,MATCH($B351,Personen!$B$2:$B$41,0)))=0,"",INDEX(Personen!$E$2:$E$41,MATCH($B351,Personen!$B$2:$B$41,0))),""))</f>
        <v/>
      </c>
      <c r="L351" s="28">
        <f>IF(OR($H351&lt;&gt;"erfasst",$F351=""),"",ROUND(N($F351)*N($K351),2))</f>
        <v/>
      </c>
      <c r="M351" s="22" t="n"/>
    </row>
    <row r="352">
      <c r="A352" s="29" t="n"/>
      <c r="B352" s="22" t="n"/>
      <c r="C352" s="30" t="n"/>
      <c r="D352" s="30" t="n"/>
      <c r="E352" s="31" t="n"/>
      <c r="F352" s="28">
        <f>IF(OR($H352&lt;&gt;"erfasst",$C352="",$D352=""),"",ROUND(MOD($D352-$C352,1)*24-N($E352)/60,2))</f>
        <v/>
      </c>
      <c r="G352" s="22" t="n"/>
      <c r="H352" s="22" t="n"/>
      <c r="I352" s="29" t="n"/>
      <c r="J352" s="10">
        <f>IF(OR($H352&lt;&gt;"erfasst",$A352=""),"",IF(AND($I352&lt;&gt;"",N($I352)-N($A352)&gt;Vorgaben!$C$11),"Frist überschritten",IF(N($F352)&gt;Vorgaben!$C$7,"über Höchstarbeitszeit",IF(AND(N($F352)&gt;9,N($E352)&lt;Vorgaben!$C$10),"Pause zu kurz",IF(AND(N($F352)&gt;6,N($E352)&lt;Vorgaben!$C$9),"Pause zu kurz",IF(AND(N($K352)&gt;0,N($K352)&lt;IF(N($A352)&gt;=DATE(2027,1,1),Vorgaben!$C$6,Vorgaben!$C$5)),"unter Mindestlohn",""))))))</f>
        <v/>
      </c>
      <c r="K352" s="28">
        <f>IF($B352="","",IFERROR(IF(N(INDEX(Personen!$E$2:$E$41,MATCH($B352,Personen!$B$2:$B$41,0)))=0,"",INDEX(Personen!$E$2:$E$41,MATCH($B352,Personen!$B$2:$B$41,0))),""))</f>
        <v/>
      </c>
      <c r="L352" s="28">
        <f>IF(OR($H352&lt;&gt;"erfasst",$F352=""),"",ROUND(N($F352)*N($K352),2))</f>
        <v/>
      </c>
      <c r="M352" s="22" t="n"/>
    </row>
    <row r="353">
      <c r="A353" s="29" t="n"/>
      <c r="B353" s="22" t="n"/>
      <c r="C353" s="30" t="n"/>
      <c r="D353" s="30" t="n"/>
      <c r="E353" s="31" t="n"/>
      <c r="F353" s="28">
        <f>IF(OR($H353&lt;&gt;"erfasst",$C353="",$D353=""),"",ROUND(MOD($D353-$C353,1)*24-N($E353)/60,2))</f>
        <v/>
      </c>
      <c r="G353" s="22" t="n"/>
      <c r="H353" s="22" t="n"/>
      <c r="I353" s="29" t="n"/>
      <c r="J353" s="10">
        <f>IF(OR($H353&lt;&gt;"erfasst",$A353=""),"",IF(AND($I353&lt;&gt;"",N($I353)-N($A353)&gt;Vorgaben!$C$11),"Frist überschritten",IF(N($F353)&gt;Vorgaben!$C$7,"über Höchstarbeitszeit",IF(AND(N($F353)&gt;9,N($E353)&lt;Vorgaben!$C$10),"Pause zu kurz",IF(AND(N($F353)&gt;6,N($E353)&lt;Vorgaben!$C$9),"Pause zu kurz",IF(AND(N($K353)&gt;0,N($K353)&lt;IF(N($A353)&gt;=DATE(2027,1,1),Vorgaben!$C$6,Vorgaben!$C$5)),"unter Mindestlohn",""))))))</f>
        <v/>
      </c>
      <c r="K353" s="28">
        <f>IF($B353="","",IFERROR(IF(N(INDEX(Personen!$E$2:$E$41,MATCH($B353,Personen!$B$2:$B$41,0)))=0,"",INDEX(Personen!$E$2:$E$41,MATCH($B353,Personen!$B$2:$B$41,0))),""))</f>
        <v/>
      </c>
      <c r="L353" s="28">
        <f>IF(OR($H353&lt;&gt;"erfasst",$F353=""),"",ROUND(N($F353)*N($K353),2))</f>
        <v/>
      </c>
      <c r="M353" s="22" t="n"/>
    </row>
    <row r="354">
      <c r="A354" s="29" t="n"/>
      <c r="B354" s="22" t="n"/>
      <c r="C354" s="30" t="n"/>
      <c r="D354" s="30" t="n"/>
      <c r="E354" s="31" t="n"/>
      <c r="F354" s="28">
        <f>IF(OR($H354&lt;&gt;"erfasst",$C354="",$D354=""),"",ROUND(MOD($D354-$C354,1)*24-N($E354)/60,2))</f>
        <v/>
      </c>
      <c r="G354" s="22" t="n"/>
      <c r="H354" s="22" t="n"/>
      <c r="I354" s="29" t="n"/>
      <c r="J354" s="10">
        <f>IF(OR($H354&lt;&gt;"erfasst",$A354=""),"",IF(AND($I354&lt;&gt;"",N($I354)-N($A354)&gt;Vorgaben!$C$11),"Frist überschritten",IF(N($F354)&gt;Vorgaben!$C$7,"über Höchstarbeitszeit",IF(AND(N($F354)&gt;9,N($E354)&lt;Vorgaben!$C$10),"Pause zu kurz",IF(AND(N($F354)&gt;6,N($E354)&lt;Vorgaben!$C$9),"Pause zu kurz",IF(AND(N($K354)&gt;0,N($K354)&lt;IF(N($A354)&gt;=DATE(2027,1,1),Vorgaben!$C$6,Vorgaben!$C$5)),"unter Mindestlohn",""))))))</f>
        <v/>
      </c>
      <c r="K354" s="28">
        <f>IF($B354="","",IFERROR(IF(N(INDEX(Personen!$E$2:$E$41,MATCH($B354,Personen!$B$2:$B$41,0)))=0,"",INDEX(Personen!$E$2:$E$41,MATCH($B354,Personen!$B$2:$B$41,0))),""))</f>
        <v/>
      </c>
      <c r="L354" s="28">
        <f>IF(OR($H354&lt;&gt;"erfasst",$F354=""),"",ROUND(N($F354)*N($K354),2))</f>
        <v/>
      </c>
      <c r="M354" s="22" t="n"/>
    </row>
    <row r="355">
      <c r="A355" s="29" t="n"/>
      <c r="B355" s="22" t="n"/>
      <c r="C355" s="30" t="n"/>
      <c r="D355" s="30" t="n"/>
      <c r="E355" s="31" t="n"/>
      <c r="F355" s="28">
        <f>IF(OR($H355&lt;&gt;"erfasst",$C355="",$D355=""),"",ROUND(MOD($D355-$C355,1)*24-N($E355)/60,2))</f>
        <v/>
      </c>
      <c r="G355" s="22" t="n"/>
      <c r="H355" s="22" t="n"/>
      <c r="I355" s="29" t="n"/>
      <c r="J355" s="10">
        <f>IF(OR($H355&lt;&gt;"erfasst",$A355=""),"",IF(AND($I355&lt;&gt;"",N($I355)-N($A355)&gt;Vorgaben!$C$11),"Frist überschritten",IF(N($F355)&gt;Vorgaben!$C$7,"über Höchstarbeitszeit",IF(AND(N($F355)&gt;9,N($E355)&lt;Vorgaben!$C$10),"Pause zu kurz",IF(AND(N($F355)&gt;6,N($E355)&lt;Vorgaben!$C$9),"Pause zu kurz",IF(AND(N($K355)&gt;0,N($K355)&lt;IF(N($A355)&gt;=DATE(2027,1,1),Vorgaben!$C$6,Vorgaben!$C$5)),"unter Mindestlohn",""))))))</f>
        <v/>
      </c>
      <c r="K355" s="28">
        <f>IF($B355="","",IFERROR(IF(N(INDEX(Personen!$E$2:$E$41,MATCH($B355,Personen!$B$2:$B$41,0)))=0,"",INDEX(Personen!$E$2:$E$41,MATCH($B355,Personen!$B$2:$B$41,0))),""))</f>
        <v/>
      </c>
      <c r="L355" s="28">
        <f>IF(OR($H355&lt;&gt;"erfasst",$F355=""),"",ROUND(N($F355)*N($K355),2))</f>
        <v/>
      </c>
      <c r="M355" s="22" t="n"/>
    </row>
    <row r="356">
      <c r="A356" s="29" t="n"/>
      <c r="B356" s="22" t="n"/>
      <c r="C356" s="30" t="n"/>
      <c r="D356" s="30" t="n"/>
      <c r="E356" s="31" t="n"/>
      <c r="F356" s="28">
        <f>IF(OR($H356&lt;&gt;"erfasst",$C356="",$D356=""),"",ROUND(MOD($D356-$C356,1)*24-N($E356)/60,2))</f>
        <v/>
      </c>
      <c r="G356" s="22" t="n"/>
      <c r="H356" s="22" t="n"/>
      <c r="I356" s="29" t="n"/>
      <c r="J356" s="10">
        <f>IF(OR($H356&lt;&gt;"erfasst",$A356=""),"",IF(AND($I356&lt;&gt;"",N($I356)-N($A356)&gt;Vorgaben!$C$11),"Frist überschritten",IF(N($F356)&gt;Vorgaben!$C$7,"über Höchstarbeitszeit",IF(AND(N($F356)&gt;9,N($E356)&lt;Vorgaben!$C$10),"Pause zu kurz",IF(AND(N($F356)&gt;6,N($E356)&lt;Vorgaben!$C$9),"Pause zu kurz",IF(AND(N($K356)&gt;0,N($K356)&lt;IF(N($A356)&gt;=DATE(2027,1,1),Vorgaben!$C$6,Vorgaben!$C$5)),"unter Mindestlohn",""))))))</f>
        <v/>
      </c>
      <c r="K356" s="28">
        <f>IF($B356="","",IFERROR(IF(N(INDEX(Personen!$E$2:$E$41,MATCH($B356,Personen!$B$2:$B$41,0)))=0,"",INDEX(Personen!$E$2:$E$41,MATCH($B356,Personen!$B$2:$B$41,0))),""))</f>
        <v/>
      </c>
      <c r="L356" s="28">
        <f>IF(OR($H356&lt;&gt;"erfasst",$F356=""),"",ROUND(N($F356)*N($K356),2))</f>
        <v/>
      </c>
      <c r="M356" s="22" t="n"/>
    </row>
    <row r="357">
      <c r="A357" s="29" t="n"/>
      <c r="B357" s="22" t="n"/>
      <c r="C357" s="30" t="n"/>
      <c r="D357" s="30" t="n"/>
      <c r="E357" s="31" t="n"/>
      <c r="F357" s="28">
        <f>IF(OR($H357&lt;&gt;"erfasst",$C357="",$D357=""),"",ROUND(MOD($D357-$C357,1)*24-N($E357)/60,2))</f>
        <v/>
      </c>
      <c r="G357" s="22" t="n"/>
      <c r="H357" s="22" t="n"/>
      <c r="I357" s="29" t="n"/>
      <c r="J357" s="10">
        <f>IF(OR($H357&lt;&gt;"erfasst",$A357=""),"",IF(AND($I357&lt;&gt;"",N($I357)-N($A357)&gt;Vorgaben!$C$11),"Frist überschritten",IF(N($F357)&gt;Vorgaben!$C$7,"über Höchstarbeitszeit",IF(AND(N($F357)&gt;9,N($E357)&lt;Vorgaben!$C$10),"Pause zu kurz",IF(AND(N($F357)&gt;6,N($E357)&lt;Vorgaben!$C$9),"Pause zu kurz",IF(AND(N($K357)&gt;0,N($K357)&lt;IF(N($A357)&gt;=DATE(2027,1,1),Vorgaben!$C$6,Vorgaben!$C$5)),"unter Mindestlohn",""))))))</f>
        <v/>
      </c>
      <c r="K357" s="28">
        <f>IF($B357="","",IFERROR(IF(N(INDEX(Personen!$E$2:$E$41,MATCH($B357,Personen!$B$2:$B$41,0)))=0,"",INDEX(Personen!$E$2:$E$41,MATCH($B357,Personen!$B$2:$B$41,0))),""))</f>
        <v/>
      </c>
      <c r="L357" s="28">
        <f>IF(OR($H357&lt;&gt;"erfasst",$F357=""),"",ROUND(N($F357)*N($K357),2))</f>
        <v/>
      </c>
      <c r="M357" s="22" t="n"/>
    </row>
    <row r="358">
      <c r="A358" s="29" t="n"/>
      <c r="B358" s="22" t="n"/>
      <c r="C358" s="30" t="n"/>
      <c r="D358" s="30" t="n"/>
      <c r="E358" s="31" t="n"/>
      <c r="F358" s="28">
        <f>IF(OR($H358&lt;&gt;"erfasst",$C358="",$D358=""),"",ROUND(MOD($D358-$C358,1)*24-N($E358)/60,2))</f>
        <v/>
      </c>
      <c r="G358" s="22" t="n"/>
      <c r="H358" s="22" t="n"/>
      <c r="I358" s="29" t="n"/>
      <c r="J358" s="10">
        <f>IF(OR($H358&lt;&gt;"erfasst",$A358=""),"",IF(AND($I358&lt;&gt;"",N($I358)-N($A358)&gt;Vorgaben!$C$11),"Frist überschritten",IF(N($F358)&gt;Vorgaben!$C$7,"über Höchstarbeitszeit",IF(AND(N($F358)&gt;9,N($E358)&lt;Vorgaben!$C$10),"Pause zu kurz",IF(AND(N($F358)&gt;6,N($E358)&lt;Vorgaben!$C$9),"Pause zu kurz",IF(AND(N($K358)&gt;0,N($K358)&lt;IF(N($A358)&gt;=DATE(2027,1,1),Vorgaben!$C$6,Vorgaben!$C$5)),"unter Mindestlohn",""))))))</f>
        <v/>
      </c>
      <c r="K358" s="28">
        <f>IF($B358="","",IFERROR(IF(N(INDEX(Personen!$E$2:$E$41,MATCH($B358,Personen!$B$2:$B$41,0)))=0,"",INDEX(Personen!$E$2:$E$41,MATCH($B358,Personen!$B$2:$B$41,0))),""))</f>
        <v/>
      </c>
      <c r="L358" s="28">
        <f>IF(OR($H358&lt;&gt;"erfasst",$F358=""),"",ROUND(N($F358)*N($K358),2))</f>
        <v/>
      </c>
      <c r="M358" s="22" t="n"/>
    </row>
    <row r="359">
      <c r="A359" s="29" t="n"/>
      <c r="B359" s="22" t="n"/>
      <c r="C359" s="30" t="n"/>
      <c r="D359" s="30" t="n"/>
      <c r="E359" s="31" t="n"/>
      <c r="F359" s="28">
        <f>IF(OR($H359&lt;&gt;"erfasst",$C359="",$D359=""),"",ROUND(MOD($D359-$C359,1)*24-N($E359)/60,2))</f>
        <v/>
      </c>
      <c r="G359" s="22" t="n"/>
      <c r="H359" s="22" t="n"/>
      <c r="I359" s="29" t="n"/>
      <c r="J359" s="10">
        <f>IF(OR($H359&lt;&gt;"erfasst",$A359=""),"",IF(AND($I359&lt;&gt;"",N($I359)-N($A359)&gt;Vorgaben!$C$11),"Frist überschritten",IF(N($F359)&gt;Vorgaben!$C$7,"über Höchstarbeitszeit",IF(AND(N($F359)&gt;9,N($E359)&lt;Vorgaben!$C$10),"Pause zu kurz",IF(AND(N($F359)&gt;6,N($E359)&lt;Vorgaben!$C$9),"Pause zu kurz",IF(AND(N($K359)&gt;0,N($K359)&lt;IF(N($A359)&gt;=DATE(2027,1,1),Vorgaben!$C$6,Vorgaben!$C$5)),"unter Mindestlohn",""))))))</f>
        <v/>
      </c>
      <c r="K359" s="28">
        <f>IF($B359="","",IFERROR(IF(N(INDEX(Personen!$E$2:$E$41,MATCH($B359,Personen!$B$2:$B$41,0)))=0,"",INDEX(Personen!$E$2:$E$41,MATCH($B359,Personen!$B$2:$B$41,0))),""))</f>
        <v/>
      </c>
      <c r="L359" s="28">
        <f>IF(OR($H359&lt;&gt;"erfasst",$F359=""),"",ROUND(N($F359)*N($K359),2))</f>
        <v/>
      </c>
      <c r="M359" s="22" t="n"/>
    </row>
    <row r="360">
      <c r="A360" s="29" t="n"/>
      <c r="B360" s="22" t="n"/>
      <c r="C360" s="30" t="n"/>
      <c r="D360" s="30" t="n"/>
      <c r="E360" s="31" t="n"/>
      <c r="F360" s="28">
        <f>IF(OR($H360&lt;&gt;"erfasst",$C360="",$D360=""),"",ROUND(MOD($D360-$C360,1)*24-N($E360)/60,2))</f>
        <v/>
      </c>
      <c r="G360" s="22" t="n"/>
      <c r="H360" s="22" t="n"/>
      <c r="I360" s="29" t="n"/>
      <c r="J360" s="10">
        <f>IF(OR($H360&lt;&gt;"erfasst",$A360=""),"",IF(AND($I360&lt;&gt;"",N($I360)-N($A360)&gt;Vorgaben!$C$11),"Frist überschritten",IF(N($F360)&gt;Vorgaben!$C$7,"über Höchstarbeitszeit",IF(AND(N($F360)&gt;9,N($E360)&lt;Vorgaben!$C$10),"Pause zu kurz",IF(AND(N($F360)&gt;6,N($E360)&lt;Vorgaben!$C$9),"Pause zu kurz",IF(AND(N($K360)&gt;0,N($K360)&lt;IF(N($A360)&gt;=DATE(2027,1,1),Vorgaben!$C$6,Vorgaben!$C$5)),"unter Mindestlohn",""))))))</f>
        <v/>
      </c>
      <c r="K360" s="28">
        <f>IF($B360="","",IFERROR(IF(N(INDEX(Personen!$E$2:$E$41,MATCH($B360,Personen!$B$2:$B$41,0)))=0,"",INDEX(Personen!$E$2:$E$41,MATCH($B360,Personen!$B$2:$B$41,0))),""))</f>
        <v/>
      </c>
      <c r="L360" s="28">
        <f>IF(OR($H360&lt;&gt;"erfasst",$F360=""),"",ROUND(N($F360)*N($K360),2))</f>
        <v/>
      </c>
      <c r="M360" s="22" t="n"/>
    </row>
    <row r="361">
      <c r="A361" s="29" t="n"/>
      <c r="B361" s="22" t="n"/>
      <c r="C361" s="30" t="n"/>
      <c r="D361" s="30" t="n"/>
      <c r="E361" s="31" t="n"/>
      <c r="F361" s="28">
        <f>IF(OR($H361&lt;&gt;"erfasst",$C361="",$D361=""),"",ROUND(MOD($D361-$C361,1)*24-N($E361)/60,2))</f>
        <v/>
      </c>
      <c r="G361" s="22" t="n"/>
      <c r="H361" s="22" t="n"/>
      <c r="I361" s="29" t="n"/>
      <c r="J361" s="10">
        <f>IF(OR($H361&lt;&gt;"erfasst",$A361=""),"",IF(AND($I361&lt;&gt;"",N($I361)-N($A361)&gt;Vorgaben!$C$11),"Frist überschritten",IF(N($F361)&gt;Vorgaben!$C$7,"über Höchstarbeitszeit",IF(AND(N($F361)&gt;9,N($E361)&lt;Vorgaben!$C$10),"Pause zu kurz",IF(AND(N($F361)&gt;6,N($E361)&lt;Vorgaben!$C$9),"Pause zu kurz",IF(AND(N($K361)&gt;0,N($K361)&lt;IF(N($A361)&gt;=DATE(2027,1,1),Vorgaben!$C$6,Vorgaben!$C$5)),"unter Mindestlohn",""))))))</f>
        <v/>
      </c>
      <c r="K361" s="28">
        <f>IF($B361="","",IFERROR(IF(N(INDEX(Personen!$E$2:$E$41,MATCH($B361,Personen!$B$2:$B$41,0)))=0,"",INDEX(Personen!$E$2:$E$41,MATCH($B361,Personen!$B$2:$B$41,0))),""))</f>
        <v/>
      </c>
      <c r="L361" s="28">
        <f>IF(OR($H361&lt;&gt;"erfasst",$F361=""),"",ROUND(N($F361)*N($K361),2))</f>
        <v/>
      </c>
      <c r="M361" s="22" t="n"/>
    </row>
    <row r="362">
      <c r="A362" s="29" t="n"/>
      <c r="B362" s="22" t="n"/>
      <c r="C362" s="30" t="n"/>
      <c r="D362" s="30" t="n"/>
      <c r="E362" s="31" t="n"/>
      <c r="F362" s="28">
        <f>IF(OR($H362&lt;&gt;"erfasst",$C362="",$D362=""),"",ROUND(MOD($D362-$C362,1)*24-N($E362)/60,2))</f>
        <v/>
      </c>
      <c r="G362" s="22" t="n"/>
      <c r="H362" s="22" t="n"/>
      <c r="I362" s="29" t="n"/>
      <c r="J362" s="10">
        <f>IF(OR($H362&lt;&gt;"erfasst",$A362=""),"",IF(AND($I362&lt;&gt;"",N($I362)-N($A362)&gt;Vorgaben!$C$11),"Frist überschritten",IF(N($F362)&gt;Vorgaben!$C$7,"über Höchstarbeitszeit",IF(AND(N($F362)&gt;9,N($E362)&lt;Vorgaben!$C$10),"Pause zu kurz",IF(AND(N($F362)&gt;6,N($E362)&lt;Vorgaben!$C$9),"Pause zu kurz",IF(AND(N($K362)&gt;0,N($K362)&lt;IF(N($A362)&gt;=DATE(2027,1,1),Vorgaben!$C$6,Vorgaben!$C$5)),"unter Mindestlohn",""))))))</f>
        <v/>
      </c>
      <c r="K362" s="28">
        <f>IF($B362="","",IFERROR(IF(N(INDEX(Personen!$E$2:$E$41,MATCH($B362,Personen!$B$2:$B$41,0)))=0,"",INDEX(Personen!$E$2:$E$41,MATCH($B362,Personen!$B$2:$B$41,0))),""))</f>
        <v/>
      </c>
      <c r="L362" s="28">
        <f>IF(OR($H362&lt;&gt;"erfasst",$F362=""),"",ROUND(N($F362)*N($K362),2))</f>
        <v/>
      </c>
      <c r="M362" s="22" t="n"/>
    </row>
    <row r="363">
      <c r="A363" s="29" t="n"/>
      <c r="B363" s="22" t="n"/>
      <c r="C363" s="30" t="n"/>
      <c r="D363" s="30" t="n"/>
      <c r="E363" s="31" t="n"/>
      <c r="F363" s="28">
        <f>IF(OR($H363&lt;&gt;"erfasst",$C363="",$D363=""),"",ROUND(MOD($D363-$C363,1)*24-N($E363)/60,2))</f>
        <v/>
      </c>
      <c r="G363" s="22" t="n"/>
      <c r="H363" s="22" t="n"/>
      <c r="I363" s="29" t="n"/>
      <c r="J363" s="10">
        <f>IF(OR($H363&lt;&gt;"erfasst",$A363=""),"",IF(AND($I363&lt;&gt;"",N($I363)-N($A363)&gt;Vorgaben!$C$11),"Frist überschritten",IF(N($F363)&gt;Vorgaben!$C$7,"über Höchstarbeitszeit",IF(AND(N($F363)&gt;9,N($E363)&lt;Vorgaben!$C$10),"Pause zu kurz",IF(AND(N($F363)&gt;6,N($E363)&lt;Vorgaben!$C$9),"Pause zu kurz",IF(AND(N($K363)&gt;0,N($K363)&lt;IF(N($A363)&gt;=DATE(2027,1,1),Vorgaben!$C$6,Vorgaben!$C$5)),"unter Mindestlohn",""))))))</f>
        <v/>
      </c>
      <c r="K363" s="28">
        <f>IF($B363="","",IFERROR(IF(N(INDEX(Personen!$E$2:$E$41,MATCH($B363,Personen!$B$2:$B$41,0)))=0,"",INDEX(Personen!$E$2:$E$41,MATCH($B363,Personen!$B$2:$B$41,0))),""))</f>
        <v/>
      </c>
      <c r="L363" s="28">
        <f>IF(OR($H363&lt;&gt;"erfasst",$F363=""),"",ROUND(N($F363)*N($K363),2))</f>
        <v/>
      </c>
      <c r="M363" s="22" t="n"/>
    </row>
    <row r="364">
      <c r="A364" s="29" t="n"/>
      <c r="B364" s="22" t="n"/>
      <c r="C364" s="30" t="n"/>
      <c r="D364" s="30" t="n"/>
      <c r="E364" s="31" t="n"/>
      <c r="F364" s="28">
        <f>IF(OR($H364&lt;&gt;"erfasst",$C364="",$D364=""),"",ROUND(MOD($D364-$C364,1)*24-N($E364)/60,2))</f>
        <v/>
      </c>
      <c r="G364" s="22" t="n"/>
      <c r="H364" s="22" t="n"/>
      <c r="I364" s="29" t="n"/>
      <c r="J364" s="10">
        <f>IF(OR($H364&lt;&gt;"erfasst",$A364=""),"",IF(AND($I364&lt;&gt;"",N($I364)-N($A364)&gt;Vorgaben!$C$11),"Frist überschritten",IF(N($F364)&gt;Vorgaben!$C$7,"über Höchstarbeitszeit",IF(AND(N($F364)&gt;9,N($E364)&lt;Vorgaben!$C$10),"Pause zu kurz",IF(AND(N($F364)&gt;6,N($E364)&lt;Vorgaben!$C$9),"Pause zu kurz",IF(AND(N($K364)&gt;0,N($K364)&lt;IF(N($A364)&gt;=DATE(2027,1,1),Vorgaben!$C$6,Vorgaben!$C$5)),"unter Mindestlohn",""))))))</f>
        <v/>
      </c>
      <c r="K364" s="28">
        <f>IF($B364="","",IFERROR(IF(N(INDEX(Personen!$E$2:$E$41,MATCH($B364,Personen!$B$2:$B$41,0)))=0,"",INDEX(Personen!$E$2:$E$41,MATCH($B364,Personen!$B$2:$B$41,0))),""))</f>
        <v/>
      </c>
      <c r="L364" s="28">
        <f>IF(OR($H364&lt;&gt;"erfasst",$F364=""),"",ROUND(N($F364)*N($K364),2))</f>
        <v/>
      </c>
      <c r="M364" s="22" t="n"/>
    </row>
    <row r="365">
      <c r="A365" s="29" t="n"/>
      <c r="B365" s="22" t="n"/>
      <c r="C365" s="30" t="n"/>
      <c r="D365" s="30" t="n"/>
      <c r="E365" s="31" t="n"/>
      <c r="F365" s="28">
        <f>IF(OR($H365&lt;&gt;"erfasst",$C365="",$D365=""),"",ROUND(MOD($D365-$C365,1)*24-N($E365)/60,2))</f>
        <v/>
      </c>
      <c r="G365" s="22" t="n"/>
      <c r="H365" s="22" t="n"/>
      <c r="I365" s="29" t="n"/>
      <c r="J365" s="10">
        <f>IF(OR($H365&lt;&gt;"erfasst",$A365=""),"",IF(AND($I365&lt;&gt;"",N($I365)-N($A365)&gt;Vorgaben!$C$11),"Frist überschritten",IF(N($F365)&gt;Vorgaben!$C$7,"über Höchstarbeitszeit",IF(AND(N($F365)&gt;9,N($E365)&lt;Vorgaben!$C$10),"Pause zu kurz",IF(AND(N($F365)&gt;6,N($E365)&lt;Vorgaben!$C$9),"Pause zu kurz",IF(AND(N($K365)&gt;0,N($K365)&lt;IF(N($A365)&gt;=DATE(2027,1,1),Vorgaben!$C$6,Vorgaben!$C$5)),"unter Mindestlohn",""))))))</f>
        <v/>
      </c>
      <c r="K365" s="28">
        <f>IF($B365="","",IFERROR(IF(N(INDEX(Personen!$E$2:$E$41,MATCH($B365,Personen!$B$2:$B$41,0)))=0,"",INDEX(Personen!$E$2:$E$41,MATCH($B365,Personen!$B$2:$B$41,0))),""))</f>
        <v/>
      </c>
      <c r="L365" s="28">
        <f>IF(OR($H365&lt;&gt;"erfasst",$F365=""),"",ROUND(N($F365)*N($K365),2))</f>
        <v/>
      </c>
      <c r="M365" s="22" t="n"/>
    </row>
    <row r="366">
      <c r="A366" s="29" t="n"/>
      <c r="B366" s="22" t="n"/>
      <c r="C366" s="30" t="n"/>
      <c r="D366" s="30" t="n"/>
      <c r="E366" s="31" t="n"/>
      <c r="F366" s="28">
        <f>IF(OR($H366&lt;&gt;"erfasst",$C366="",$D366=""),"",ROUND(MOD($D366-$C366,1)*24-N($E366)/60,2))</f>
        <v/>
      </c>
      <c r="G366" s="22" t="n"/>
      <c r="H366" s="22" t="n"/>
      <c r="I366" s="29" t="n"/>
      <c r="J366" s="10">
        <f>IF(OR($H366&lt;&gt;"erfasst",$A366=""),"",IF(AND($I366&lt;&gt;"",N($I366)-N($A366)&gt;Vorgaben!$C$11),"Frist überschritten",IF(N($F366)&gt;Vorgaben!$C$7,"über Höchstarbeitszeit",IF(AND(N($F366)&gt;9,N($E366)&lt;Vorgaben!$C$10),"Pause zu kurz",IF(AND(N($F366)&gt;6,N($E366)&lt;Vorgaben!$C$9),"Pause zu kurz",IF(AND(N($K366)&gt;0,N($K366)&lt;IF(N($A366)&gt;=DATE(2027,1,1),Vorgaben!$C$6,Vorgaben!$C$5)),"unter Mindestlohn",""))))))</f>
        <v/>
      </c>
      <c r="K366" s="28">
        <f>IF($B366="","",IFERROR(IF(N(INDEX(Personen!$E$2:$E$41,MATCH($B366,Personen!$B$2:$B$41,0)))=0,"",INDEX(Personen!$E$2:$E$41,MATCH($B366,Personen!$B$2:$B$41,0))),""))</f>
        <v/>
      </c>
      <c r="L366" s="28">
        <f>IF(OR($H366&lt;&gt;"erfasst",$F366=""),"",ROUND(N($F366)*N($K366),2))</f>
        <v/>
      </c>
      <c r="M366" s="22" t="n"/>
    </row>
    <row r="367">
      <c r="A367" s="29" t="n"/>
      <c r="B367" s="22" t="n"/>
      <c r="C367" s="30" t="n"/>
      <c r="D367" s="30" t="n"/>
      <c r="E367" s="31" t="n"/>
      <c r="F367" s="28">
        <f>IF(OR($H367&lt;&gt;"erfasst",$C367="",$D367=""),"",ROUND(MOD($D367-$C367,1)*24-N($E367)/60,2))</f>
        <v/>
      </c>
      <c r="G367" s="22" t="n"/>
      <c r="H367" s="22" t="n"/>
      <c r="I367" s="29" t="n"/>
      <c r="J367" s="10">
        <f>IF(OR($H367&lt;&gt;"erfasst",$A367=""),"",IF(AND($I367&lt;&gt;"",N($I367)-N($A367)&gt;Vorgaben!$C$11),"Frist überschritten",IF(N($F367)&gt;Vorgaben!$C$7,"über Höchstarbeitszeit",IF(AND(N($F367)&gt;9,N($E367)&lt;Vorgaben!$C$10),"Pause zu kurz",IF(AND(N($F367)&gt;6,N($E367)&lt;Vorgaben!$C$9),"Pause zu kurz",IF(AND(N($K367)&gt;0,N($K367)&lt;IF(N($A367)&gt;=DATE(2027,1,1),Vorgaben!$C$6,Vorgaben!$C$5)),"unter Mindestlohn",""))))))</f>
        <v/>
      </c>
      <c r="K367" s="28">
        <f>IF($B367="","",IFERROR(IF(N(INDEX(Personen!$E$2:$E$41,MATCH($B367,Personen!$B$2:$B$41,0)))=0,"",INDEX(Personen!$E$2:$E$41,MATCH($B367,Personen!$B$2:$B$41,0))),""))</f>
        <v/>
      </c>
      <c r="L367" s="28">
        <f>IF(OR($H367&lt;&gt;"erfasst",$F367=""),"",ROUND(N($F367)*N($K367),2))</f>
        <v/>
      </c>
      <c r="M367" s="22" t="n"/>
    </row>
    <row r="368">
      <c r="A368" s="29" t="n"/>
      <c r="B368" s="22" t="n"/>
      <c r="C368" s="30" t="n"/>
      <c r="D368" s="30" t="n"/>
      <c r="E368" s="31" t="n"/>
      <c r="F368" s="28">
        <f>IF(OR($H368&lt;&gt;"erfasst",$C368="",$D368=""),"",ROUND(MOD($D368-$C368,1)*24-N($E368)/60,2))</f>
        <v/>
      </c>
      <c r="G368" s="22" t="n"/>
      <c r="H368" s="22" t="n"/>
      <c r="I368" s="29" t="n"/>
      <c r="J368" s="10">
        <f>IF(OR($H368&lt;&gt;"erfasst",$A368=""),"",IF(AND($I368&lt;&gt;"",N($I368)-N($A368)&gt;Vorgaben!$C$11),"Frist überschritten",IF(N($F368)&gt;Vorgaben!$C$7,"über Höchstarbeitszeit",IF(AND(N($F368)&gt;9,N($E368)&lt;Vorgaben!$C$10),"Pause zu kurz",IF(AND(N($F368)&gt;6,N($E368)&lt;Vorgaben!$C$9),"Pause zu kurz",IF(AND(N($K368)&gt;0,N($K368)&lt;IF(N($A368)&gt;=DATE(2027,1,1),Vorgaben!$C$6,Vorgaben!$C$5)),"unter Mindestlohn",""))))))</f>
        <v/>
      </c>
      <c r="K368" s="28">
        <f>IF($B368="","",IFERROR(IF(N(INDEX(Personen!$E$2:$E$41,MATCH($B368,Personen!$B$2:$B$41,0)))=0,"",INDEX(Personen!$E$2:$E$41,MATCH($B368,Personen!$B$2:$B$41,0))),""))</f>
        <v/>
      </c>
      <c r="L368" s="28">
        <f>IF(OR($H368&lt;&gt;"erfasst",$F368=""),"",ROUND(N($F368)*N($K368),2))</f>
        <v/>
      </c>
      <c r="M368" s="22" t="n"/>
    </row>
    <row r="369">
      <c r="A369" s="29" t="n"/>
      <c r="B369" s="22" t="n"/>
      <c r="C369" s="30" t="n"/>
      <c r="D369" s="30" t="n"/>
      <c r="E369" s="31" t="n"/>
      <c r="F369" s="28">
        <f>IF(OR($H369&lt;&gt;"erfasst",$C369="",$D369=""),"",ROUND(MOD($D369-$C369,1)*24-N($E369)/60,2))</f>
        <v/>
      </c>
      <c r="G369" s="22" t="n"/>
      <c r="H369" s="22" t="n"/>
      <c r="I369" s="29" t="n"/>
      <c r="J369" s="10">
        <f>IF(OR($H369&lt;&gt;"erfasst",$A369=""),"",IF(AND($I369&lt;&gt;"",N($I369)-N($A369)&gt;Vorgaben!$C$11),"Frist überschritten",IF(N($F369)&gt;Vorgaben!$C$7,"über Höchstarbeitszeit",IF(AND(N($F369)&gt;9,N($E369)&lt;Vorgaben!$C$10),"Pause zu kurz",IF(AND(N($F369)&gt;6,N($E369)&lt;Vorgaben!$C$9),"Pause zu kurz",IF(AND(N($K369)&gt;0,N($K369)&lt;IF(N($A369)&gt;=DATE(2027,1,1),Vorgaben!$C$6,Vorgaben!$C$5)),"unter Mindestlohn",""))))))</f>
        <v/>
      </c>
      <c r="K369" s="28">
        <f>IF($B369="","",IFERROR(IF(N(INDEX(Personen!$E$2:$E$41,MATCH($B369,Personen!$B$2:$B$41,0)))=0,"",INDEX(Personen!$E$2:$E$41,MATCH($B369,Personen!$B$2:$B$41,0))),""))</f>
        <v/>
      </c>
      <c r="L369" s="28">
        <f>IF(OR($H369&lt;&gt;"erfasst",$F369=""),"",ROUND(N($F369)*N($K369),2))</f>
        <v/>
      </c>
      <c r="M369" s="22" t="n"/>
    </row>
    <row r="370">
      <c r="A370" s="29" t="n"/>
      <c r="B370" s="22" t="n"/>
      <c r="C370" s="30" t="n"/>
      <c r="D370" s="30" t="n"/>
      <c r="E370" s="31" t="n"/>
      <c r="F370" s="28">
        <f>IF(OR($H370&lt;&gt;"erfasst",$C370="",$D370=""),"",ROUND(MOD($D370-$C370,1)*24-N($E370)/60,2))</f>
        <v/>
      </c>
      <c r="G370" s="22" t="n"/>
      <c r="H370" s="22" t="n"/>
      <c r="I370" s="29" t="n"/>
      <c r="J370" s="10">
        <f>IF(OR($H370&lt;&gt;"erfasst",$A370=""),"",IF(AND($I370&lt;&gt;"",N($I370)-N($A370)&gt;Vorgaben!$C$11),"Frist überschritten",IF(N($F370)&gt;Vorgaben!$C$7,"über Höchstarbeitszeit",IF(AND(N($F370)&gt;9,N($E370)&lt;Vorgaben!$C$10),"Pause zu kurz",IF(AND(N($F370)&gt;6,N($E370)&lt;Vorgaben!$C$9),"Pause zu kurz",IF(AND(N($K370)&gt;0,N($K370)&lt;IF(N($A370)&gt;=DATE(2027,1,1),Vorgaben!$C$6,Vorgaben!$C$5)),"unter Mindestlohn",""))))))</f>
        <v/>
      </c>
      <c r="K370" s="28">
        <f>IF($B370="","",IFERROR(IF(N(INDEX(Personen!$E$2:$E$41,MATCH($B370,Personen!$B$2:$B$41,0)))=0,"",INDEX(Personen!$E$2:$E$41,MATCH($B370,Personen!$B$2:$B$41,0))),""))</f>
        <v/>
      </c>
      <c r="L370" s="28">
        <f>IF(OR($H370&lt;&gt;"erfasst",$F370=""),"",ROUND(N($F370)*N($K370),2))</f>
        <v/>
      </c>
      <c r="M370" s="22" t="n"/>
    </row>
    <row r="371">
      <c r="A371" s="29" t="n"/>
      <c r="B371" s="22" t="n"/>
      <c r="C371" s="30" t="n"/>
      <c r="D371" s="30" t="n"/>
      <c r="E371" s="31" t="n"/>
      <c r="F371" s="28">
        <f>IF(OR($H371&lt;&gt;"erfasst",$C371="",$D371=""),"",ROUND(MOD($D371-$C371,1)*24-N($E371)/60,2))</f>
        <v/>
      </c>
      <c r="G371" s="22" t="n"/>
      <c r="H371" s="22" t="n"/>
      <c r="I371" s="29" t="n"/>
      <c r="J371" s="10">
        <f>IF(OR($H371&lt;&gt;"erfasst",$A371=""),"",IF(AND($I371&lt;&gt;"",N($I371)-N($A371)&gt;Vorgaben!$C$11),"Frist überschritten",IF(N($F371)&gt;Vorgaben!$C$7,"über Höchstarbeitszeit",IF(AND(N($F371)&gt;9,N($E371)&lt;Vorgaben!$C$10),"Pause zu kurz",IF(AND(N($F371)&gt;6,N($E371)&lt;Vorgaben!$C$9),"Pause zu kurz",IF(AND(N($K371)&gt;0,N($K371)&lt;IF(N($A371)&gt;=DATE(2027,1,1),Vorgaben!$C$6,Vorgaben!$C$5)),"unter Mindestlohn",""))))))</f>
        <v/>
      </c>
      <c r="K371" s="28">
        <f>IF($B371="","",IFERROR(IF(N(INDEX(Personen!$E$2:$E$41,MATCH($B371,Personen!$B$2:$B$41,0)))=0,"",INDEX(Personen!$E$2:$E$41,MATCH($B371,Personen!$B$2:$B$41,0))),""))</f>
        <v/>
      </c>
      <c r="L371" s="28">
        <f>IF(OR($H371&lt;&gt;"erfasst",$F371=""),"",ROUND(N($F371)*N($K371),2))</f>
        <v/>
      </c>
      <c r="M371" s="22" t="n"/>
    </row>
    <row r="372">
      <c r="A372" s="29" t="n"/>
      <c r="B372" s="22" t="n"/>
      <c r="C372" s="30" t="n"/>
      <c r="D372" s="30" t="n"/>
      <c r="E372" s="31" t="n"/>
      <c r="F372" s="28">
        <f>IF(OR($H372&lt;&gt;"erfasst",$C372="",$D372=""),"",ROUND(MOD($D372-$C372,1)*24-N($E372)/60,2))</f>
        <v/>
      </c>
      <c r="G372" s="22" t="n"/>
      <c r="H372" s="22" t="n"/>
      <c r="I372" s="29" t="n"/>
      <c r="J372" s="10">
        <f>IF(OR($H372&lt;&gt;"erfasst",$A372=""),"",IF(AND($I372&lt;&gt;"",N($I372)-N($A372)&gt;Vorgaben!$C$11),"Frist überschritten",IF(N($F372)&gt;Vorgaben!$C$7,"über Höchstarbeitszeit",IF(AND(N($F372)&gt;9,N($E372)&lt;Vorgaben!$C$10),"Pause zu kurz",IF(AND(N($F372)&gt;6,N($E372)&lt;Vorgaben!$C$9),"Pause zu kurz",IF(AND(N($K372)&gt;0,N($K372)&lt;IF(N($A372)&gt;=DATE(2027,1,1),Vorgaben!$C$6,Vorgaben!$C$5)),"unter Mindestlohn",""))))))</f>
        <v/>
      </c>
      <c r="K372" s="28">
        <f>IF($B372="","",IFERROR(IF(N(INDEX(Personen!$E$2:$E$41,MATCH($B372,Personen!$B$2:$B$41,0)))=0,"",INDEX(Personen!$E$2:$E$41,MATCH($B372,Personen!$B$2:$B$41,0))),""))</f>
        <v/>
      </c>
      <c r="L372" s="28">
        <f>IF(OR($H372&lt;&gt;"erfasst",$F372=""),"",ROUND(N($F372)*N($K372),2))</f>
        <v/>
      </c>
      <c r="M372" s="22" t="n"/>
    </row>
    <row r="373">
      <c r="A373" s="29" t="n"/>
      <c r="B373" s="22" t="n"/>
      <c r="C373" s="30" t="n"/>
      <c r="D373" s="30" t="n"/>
      <c r="E373" s="31" t="n"/>
      <c r="F373" s="28">
        <f>IF(OR($H373&lt;&gt;"erfasst",$C373="",$D373=""),"",ROUND(MOD($D373-$C373,1)*24-N($E373)/60,2))</f>
        <v/>
      </c>
      <c r="G373" s="22" t="n"/>
      <c r="H373" s="22" t="n"/>
      <c r="I373" s="29" t="n"/>
      <c r="J373" s="10">
        <f>IF(OR($H373&lt;&gt;"erfasst",$A373=""),"",IF(AND($I373&lt;&gt;"",N($I373)-N($A373)&gt;Vorgaben!$C$11),"Frist überschritten",IF(N($F373)&gt;Vorgaben!$C$7,"über Höchstarbeitszeit",IF(AND(N($F373)&gt;9,N($E373)&lt;Vorgaben!$C$10),"Pause zu kurz",IF(AND(N($F373)&gt;6,N($E373)&lt;Vorgaben!$C$9),"Pause zu kurz",IF(AND(N($K373)&gt;0,N($K373)&lt;IF(N($A373)&gt;=DATE(2027,1,1),Vorgaben!$C$6,Vorgaben!$C$5)),"unter Mindestlohn",""))))))</f>
        <v/>
      </c>
      <c r="K373" s="28">
        <f>IF($B373="","",IFERROR(IF(N(INDEX(Personen!$E$2:$E$41,MATCH($B373,Personen!$B$2:$B$41,0)))=0,"",INDEX(Personen!$E$2:$E$41,MATCH($B373,Personen!$B$2:$B$41,0))),""))</f>
        <v/>
      </c>
      <c r="L373" s="28">
        <f>IF(OR($H373&lt;&gt;"erfasst",$F373=""),"",ROUND(N($F373)*N($K373),2))</f>
        <v/>
      </c>
      <c r="M373" s="22" t="n"/>
    </row>
    <row r="374">
      <c r="A374" s="29" t="n"/>
      <c r="B374" s="22" t="n"/>
      <c r="C374" s="30" t="n"/>
      <c r="D374" s="30" t="n"/>
      <c r="E374" s="31" t="n"/>
      <c r="F374" s="28">
        <f>IF(OR($H374&lt;&gt;"erfasst",$C374="",$D374=""),"",ROUND(MOD($D374-$C374,1)*24-N($E374)/60,2))</f>
        <v/>
      </c>
      <c r="G374" s="22" t="n"/>
      <c r="H374" s="22" t="n"/>
      <c r="I374" s="29" t="n"/>
      <c r="J374" s="10">
        <f>IF(OR($H374&lt;&gt;"erfasst",$A374=""),"",IF(AND($I374&lt;&gt;"",N($I374)-N($A374)&gt;Vorgaben!$C$11),"Frist überschritten",IF(N($F374)&gt;Vorgaben!$C$7,"über Höchstarbeitszeit",IF(AND(N($F374)&gt;9,N($E374)&lt;Vorgaben!$C$10),"Pause zu kurz",IF(AND(N($F374)&gt;6,N($E374)&lt;Vorgaben!$C$9),"Pause zu kurz",IF(AND(N($K374)&gt;0,N($K374)&lt;IF(N($A374)&gt;=DATE(2027,1,1),Vorgaben!$C$6,Vorgaben!$C$5)),"unter Mindestlohn",""))))))</f>
        <v/>
      </c>
      <c r="K374" s="28">
        <f>IF($B374="","",IFERROR(IF(N(INDEX(Personen!$E$2:$E$41,MATCH($B374,Personen!$B$2:$B$41,0)))=0,"",INDEX(Personen!$E$2:$E$41,MATCH($B374,Personen!$B$2:$B$41,0))),""))</f>
        <v/>
      </c>
      <c r="L374" s="28">
        <f>IF(OR($H374&lt;&gt;"erfasst",$F374=""),"",ROUND(N($F374)*N($K374),2))</f>
        <v/>
      </c>
      <c r="M374" s="22" t="n"/>
    </row>
    <row r="375">
      <c r="A375" s="29" t="n"/>
      <c r="B375" s="22" t="n"/>
      <c r="C375" s="30" t="n"/>
      <c r="D375" s="30" t="n"/>
      <c r="E375" s="31" t="n"/>
      <c r="F375" s="28">
        <f>IF(OR($H375&lt;&gt;"erfasst",$C375="",$D375=""),"",ROUND(MOD($D375-$C375,1)*24-N($E375)/60,2))</f>
        <v/>
      </c>
      <c r="G375" s="22" t="n"/>
      <c r="H375" s="22" t="n"/>
      <c r="I375" s="29" t="n"/>
      <c r="J375" s="10">
        <f>IF(OR($H375&lt;&gt;"erfasst",$A375=""),"",IF(AND($I375&lt;&gt;"",N($I375)-N($A375)&gt;Vorgaben!$C$11),"Frist überschritten",IF(N($F375)&gt;Vorgaben!$C$7,"über Höchstarbeitszeit",IF(AND(N($F375)&gt;9,N($E375)&lt;Vorgaben!$C$10),"Pause zu kurz",IF(AND(N($F375)&gt;6,N($E375)&lt;Vorgaben!$C$9),"Pause zu kurz",IF(AND(N($K375)&gt;0,N($K375)&lt;IF(N($A375)&gt;=DATE(2027,1,1),Vorgaben!$C$6,Vorgaben!$C$5)),"unter Mindestlohn",""))))))</f>
        <v/>
      </c>
      <c r="K375" s="28">
        <f>IF($B375="","",IFERROR(IF(N(INDEX(Personen!$E$2:$E$41,MATCH($B375,Personen!$B$2:$B$41,0)))=0,"",INDEX(Personen!$E$2:$E$41,MATCH($B375,Personen!$B$2:$B$41,0))),""))</f>
        <v/>
      </c>
      <c r="L375" s="28">
        <f>IF(OR($H375&lt;&gt;"erfasst",$F375=""),"",ROUND(N($F375)*N($K375),2))</f>
        <v/>
      </c>
      <c r="M375" s="22" t="n"/>
    </row>
    <row r="376">
      <c r="A376" s="29" t="n"/>
      <c r="B376" s="22" t="n"/>
      <c r="C376" s="30" t="n"/>
      <c r="D376" s="30" t="n"/>
      <c r="E376" s="31" t="n"/>
      <c r="F376" s="28">
        <f>IF(OR($H376&lt;&gt;"erfasst",$C376="",$D376=""),"",ROUND(MOD($D376-$C376,1)*24-N($E376)/60,2))</f>
        <v/>
      </c>
      <c r="G376" s="22" t="n"/>
      <c r="H376" s="22" t="n"/>
      <c r="I376" s="29" t="n"/>
      <c r="J376" s="10">
        <f>IF(OR($H376&lt;&gt;"erfasst",$A376=""),"",IF(AND($I376&lt;&gt;"",N($I376)-N($A376)&gt;Vorgaben!$C$11),"Frist überschritten",IF(N($F376)&gt;Vorgaben!$C$7,"über Höchstarbeitszeit",IF(AND(N($F376)&gt;9,N($E376)&lt;Vorgaben!$C$10),"Pause zu kurz",IF(AND(N($F376)&gt;6,N($E376)&lt;Vorgaben!$C$9),"Pause zu kurz",IF(AND(N($K376)&gt;0,N($K376)&lt;IF(N($A376)&gt;=DATE(2027,1,1),Vorgaben!$C$6,Vorgaben!$C$5)),"unter Mindestlohn",""))))))</f>
        <v/>
      </c>
      <c r="K376" s="28">
        <f>IF($B376="","",IFERROR(IF(N(INDEX(Personen!$E$2:$E$41,MATCH($B376,Personen!$B$2:$B$41,0)))=0,"",INDEX(Personen!$E$2:$E$41,MATCH($B376,Personen!$B$2:$B$41,0))),""))</f>
        <v/>
      </c>
      <c r="L376" s="28">
        <f>IF(OR($H376&lt;&gt;"erfasst",$F376=""),"",ROUND(N($F376)*N($K376),2))</f>
        <v/>
      </c>
      <c r="M376" s="22" t="n"/>
    </row>
    <row r="377">
      <c r="A377" s="29" t="n"/>
      <c r="B377" s="22" t="n"/>
      <c r="C377" s="30" t="n"/>
      <c r="D377" s="30" t="n"/>
      <c r="E377" s="31" t="n"/>
      <c r="F377" s="28">
        <f>IF(OR($H377&lt;&gt;"erfasst",$C377="",$D377=""),"",ROUND(MOD($D377-$C377,1)*24-N($E377)/60,2))</f>
        <v/>
      </c>
      <c r="G377" s="22" t="n"/>
      <c r="H377" s="22" t="n"/>
      <c r="I377" s="29" t="n"/>
      <c r="J377" s="10">
        <f>IF(OR($H377&lt;&gt;"erfasst",$A377=""),"",IF(AND($I377&lt;&gt;"",N($I377)-N($A377)&gt;Vorgaben!$C$11),"Frist überschritten",IF(N($F377)&gt;Vorgaben!$C$7,"über Höchstarbeitszeit",IF(AND(N($F377)&gt;9,N($E377)&lt;Vorgaben!$C$10),"Pause zu kurz",IF(AND(N($F377)&gt;6,N($E377)&lt;Vorgaben!$C$9),"Pause zu kurz",IF(AND(N($K377)&gt;0,N($K377)&lt;IF(N($A377)&gt;=DATE(2027,1,1),Vorgaben!$C$6,Vorgaben!$C$5)),"unter Mindestlohn",""))))))</f>
        <v/>
      </c>
      <c r="K377" s="28">
        <f>IF($B377="","",IFERROR(IF(N(INDEX(Personen!$E$2:$E$41,MATCH($B377,Personen!$B$2:$B$41,0)))=0,"",INDEX(Personen!$E$2:$E$41,MATCH($B377,Personen!$B$2:$B$41,0))),""))</f>
        <v/>
      </c>
      <c r="L377" s="28">
        <f>IF(OR($H377&lt;&gt;"erfasst",$F377=""),"",ROUND(N($F377)*N($K377),2))</f>
        <v/>
      </c>
      <c r="M377" s="22" t="n"/>
    </row>
    <row r="378">
      <c r="A378" s="29" t="n"/>
      <c r="B378" s="22" t="n"/>
      <c r="C378" s="30" t="n"/>
      <c r="D378" s="30" t="n"/>
      <c r="E378" s="31" t="n"/>
      <c r="F378" s="28">
        <f>IF(OR($H378&lt;&gt;"erfasst",$C378="",$D378=""),"",ROUND(MOD($D378-$C378,1)*24-N($E378)/60,2))</f>
        <v/>
      </c>
      <c r="G378" s="22" t="n"/>
      <c r="H378" s="22" t="n"/>
      <c r="I378" s="29" t="n"/>
      <c r="J378" s="10">
        <f>IF(OR($H378&lt;&gt;"erfasst",$A378=""),"",IF(AND($I378&lt;&gt;"",N($I378)-N($A378)&gt;Vorgaben!$C$11),"Frist überschritten",IF(N($F378)&gt;Vorgaben!$C$7,"über Höchstarbeitszeit",IF(AND(N($F378)&gt;9,N($E378)&lt;Vorgaben!$C$10),"Pause zu kurz",IF(AND(N($F378)&gt;6,N($E378)&lt;Vorgaben!$C$9),"Pause zu kurz",IF(AND(N($K378)&gt;0,N($K378)&lt;IF(N($A378)&gt;=DATE(2027,1,1),Vorgaben!$C$6,Vorgaben!$C$5)),"unter Mindestlohn",""))))))</f>
        <v/>
      </c>
      <c r="K378" s="28">
        <f>IF($B378="","",IFERROR(IF(N(INDEX(Personen!$E$2:$E$41,MATCH($B378,Personen!$B$2:$B$41,0)))=0,"",INDEX(Personen!$E$2:$E$41,MATCH($B378,Personen!$B$2:$B$41,0))),""))</f>
        <v/>
      </c>
      <c r="L378" s="28">
        <f>IF(OR($H378&lt;&gt;"erfasst",$F378=""),"",ROUND(N($F378)*N($K378),2))</f>
        <v/>
      </c>
      <c r="M378" s="22" t="n"/>
    </row>
    <row r="379">
      <c r="A379" s="29" t="n"/>
      <c r="B379" s="22" t="n"/>
      <c r="C379" s="30" t="n"/>
      <c r="D379" s="30" t="n"/>
      <c r="E379" s="31" t="n"/>
      <c r="F379" s="28">
        <f>IF(OR($H379&lt;&gt;"erfasst",$C379="",$D379=""),"",ROUND(MOD($D379-$C379,1)*24-N($E379)/60,2))</f>
        <v/>
      </c>
      <c r="G379" s="22" t="n"/>
      <c r="H379" s="22" t="n"/>
      <c r="I379" s="29" t="n"/>
      <c r="J379" s="10">
        <f>IF(OR($H379&lt;&gt;"erfasst",$A379=""),"",IF(AND($I379&lt;&gt;"",N($I379)-N($A379)&gt;Vorgaben!$C$11),"Frist überschritten",IF(N($F379)&gt;Vorgaben!$C$7,"über Höchstarbeitszeit",IF(AND(N($F379)&gt;9,N($E379)&lt;Vorgaben!$C$10),"Pause zu kurz",IF(AND(N($F379)&gt;6,N($E379)&lt;Vorgaben!$C$9),"Pause zu kurz",IF(AND(N($K379)&gt;0,N($K379)&lt;IF(N($A379)&gt;=DATE(2027,1,1),Vorgaben!$C$6,Vorgaben!$C$5)),"unter Mindestlohn",""))))))</f>
        <v/>
      </c>
      <c r="K379" s="28">
        <f>IF($B379="","",IFERROR(IF(N(INDEX(Personen!$E$2:$E$41,MATCH($B379,Personen!$B$2:$B$41,0)))=0,"",INDEX(Personen!$E$2:$E$41,MATCH($B379,Personen!$B$2:$B$41,0))),""))</f>
        <v/>
      </c>
      <c r="L379" s="28">
        <f>IF(OR($H379&lt;&gt;"erfasst",$F379=""),"",ROUND(N($F379)*N($K379),2))</f>
        <v/>
      </c>
      <c r="M379" s="22" t="n"/>
    </row>
    <row r="380">
      <c r="A380" s="29" t="n"/>
      <c r="B380" s="22" t="n"/>
      <c r="C380" s="30" t="n"/>
      <c r="D380" s="30" t="n"/>
      <c r="E380" s="31" t="n"/>
      <c r="F380" s="28">
        <f>IF(OR($H380&lt;&gt;"erfasst",$C380="",$D380=""),"",ROUND(MOD($D380-$C380,1)*24-N($E380)/60,2))</f>
        <v/>
      </c>
      <c r="G380" s="22" t="n"/>
      <c r="H380" s="22" t="n"/>
      <c r="I380" s="29" t="n"/>
      <c r="J380" s="10">
        <f>IF(OR($H380&lt;&gt;"erfasst",$A380=""),"",IF(AND($I380&lt;&gt;"",N($I380)-N($A380)&gt;Vorgaben!$C$11),"Frist überschritten",IF(N($F380)&gt;Vorgaben!$C$7,"über Höchstarbeitszeit",IF(AND(N($F380)&gt;9,N($E380)&lt;Vorgaben!$C$10),"Pause zu kurz",IF(AND(N($F380)&gt;6,N($E380)&lt;Vorgaben!$C$9),"Pause zu kurz",IF(AND(N($K380)&gt;0,N($K380)&lt;IF(N($A380)&gt;=DATE(2027,1,1),Vorgaben!$C$6,Vorgaben!$C$5)),"unter Mindestlohn",""))))))</f>
        <v/>
      </c>
      <c r="K380" s="28">
        <f>IF($B380="","",IFERROR(IF(N(INDEX(Personen!$E$2:$E$41,MATCH($B380,Personen!$B$2:$B$41,0)))=0,"",INDEX(Personen!$E$2:$E$41,MATCH($B380,Personen!$B$2:$B$41,0))),""))</f>
        <v/>
      </c>
      <c r="L380" s="28">
        <f>IF(OR($H380&lt;&gt;"erfasst",$F380=""),"",ROUND(N($F380)*N($K380),2))</f>
        <v/>
      </c>
      <c r="M380" s="22" t="n"/>
    </row>
    <row r="381">
      <c r="A381" s="29" t="n"/>
      <c r="B381" s="22" t="n"/>
      <c r="C381" s="30" t="n"/>
      <c r="D381" s="30" t="n"/>
      <c r="E381" s="31" t="n"/>
      <c r="F381" s="28">
        <f>IF(OR($H381&lt;&gt;"erfasst",$C381="",$D381=""),"",ROUND(MOD($D381-$C381,1)*24-N($E381)/60,2))</f>
        <v/>
      </c>
      <c r="G381" s="22" t="n"/>
      <c r="H381" s="22" t="n"/>
      <c r="I381" s="29" t="n"/>
      <c r="J381" s="10">
        <f>IF(OR($H381&lt;&gt;"erfasst",$A381=""),"",IF(AND($I381&lt;&gt;"",N($I381)-N($A381)&gt;Vorgaben!$C$11),"Frist überschritten",IF(N($F381)&gt;Vorgaben!$C$7,"über Höchstarbeitszeit",IF(AND(N($F381)&gt;9,N($E381)&lt;Vorgaben!$C$10),"Pause zu kurz",IF(AND(N($F381)&gt;6,N($E381)&lt;Vorgaben!$C$9),"Pause zu kurz",IF(AND(N($K381)&gt;0,N($K381)&lt;IF(N($A381)&gt;=DATE(2027,1,1),Vorgaben!$C$6,Vorgaben!$C$5)),"unter Mindestlohn",""))))))</f>
        <v/>
      </c>
      <c r="K381" s="28">
        <f>IF($B381="","",IFERROR(IF(N(INDEX(Personen!$E$2:$E$41,MATCH($B381,Personen!$B$2:$B$41,0)))=0,"",INDEX(Personen!$E$2:$E$41,MATCH($B381,Personen!$B$2:$B$41,0))),""))</f>
        <v/>
      </c>
      <c r="L381" s="28">
        <f>IF(OR($H381&lt;&gt;"erfasst",$F381=""),"",ROUND(N($F381)*N($K381),2))</f>
        <v/>
      </c>
      <c r="M381" s="22" t="n"/>
    </row>
    <row r="382">
      <c r="A382" s="29" t="n"/>
      <c r="B382" s="22" t="n"/>
      <c r="C382" s="30" t="n"/>
      <c r="D382" s="30" t="n"/>
      <c r="E382" s="31" t="n"/>
      <c r="F382" s="28">
        <f>IF(OR($H382&lt;&gt;"erfasst",$C382="",$D382=""),"",ROUND(MOD($D382-$C382,1)*24-N($E382)/60,2))</f>
        <v/>
      </c>
      <c r="G382" s="22" t="n"/>
      <c r="H382" s="22" t="n"/>
      <c r="I382" s="29" t="n"/>
      <c r="J382" s="10">
        <f>IF(OR($H382&lt;&gt;"erfasst",$A382=""),"",IF(AND($I382&lt;&gt;"",N($I382)-N($A382)&gt;Vorgaben!$C$11),"Frist überschritten",IF(N($F382)&gt;Vorgaben!$C$7,"über Höchstarbeitszeit",IF(AND(N($F382)&gt;9,N($E382)&lt;Vorgaben!$C$10),"Pause zu kurz",IF(AND(N($F382)&gt;6,N($E382)&lt;Vorgaben!$C$9),"Pause zu kurz",IF(AND(N($K382)&gt;0,N($K382)&lt;IF(N($A382)&gt;=DATE(2027,1,1),Vorgaben!$C$6,Vorgaben!$C$5)),"unter Mindestlohn",""))))))</f>
        <v/>
      </c>
      <c r="K382" s="28">
        <f>IF($B382="","",IFERROR(IF(N(INDEX(Personen!$E$2:$E$41,MATCH($B382,Personen!$B$2:$B$41,0)))=0,"",INDEX(Personen!$E$2:$E$41,MATCH($B382,Personen!$B$2:$B$41,0))),""))</f>
        <v/>
      </c>
      <c r="L382" s="28">
        <f>IF(OR($H382&lt;&gt;"erfasst",$F382=""),"",ROUND(N($F382)*N($K382),2))</f>
        <v/>
      </c>
      <c r="M382" s="22" t="n"/>
    </row>
    <row r="383">
      <c r="A383" s="29" t="n"/>
      <c r="B383" s="22" t="n"/>
      <c r="C383" s="30" t="n"/>
      <c r="D383" s="30" t="n"/>
      <c r="E383" s="31" t="n"/>
      <c r="F383" s="28">
        <f>IF(OR($H383&lt;&gt;"erfasst",$C383="",$D383=""),"",ROUND(MOD($D383-$C383,1)*24-N($E383)/60,2))</f>
        <v/>
      </c>
      <c r="G383" s="22" t="n"/>
      <c r="H383" s="22" t="n"/>
      <c r="I383" s="29" t="n"/>
      <c r="J383" s="10">
        <f>IF(OR($H383&lt;&gt;"erfasst",$A383=""),"",IF(AND($I383&lt;&gt;"",N($I383)-N($A383)&gt;Vorgaben!$C$11),"Frist überschritten",IF(N($F383)&gt;Vorgaben!$C$7,"über Höchstarbeitszeit",IF(AND(N($F383)&gt;9,N($E383)&lt;Vorgaben!$C$10),"Pause zu kurz",IF(AND(N($F383)&gt;6,N($E383)&lt;Vorgaben!$C$9),"Pause zu kurz",IF(AND(N($K383)&gt;0,N($K383)&lt;IF(N($A383)&gt;=DATE(2027,1,1),Vorgaben!$C$6,Vorgaben!$C$5)),"unter Mindestlohn",""))))))</f>
        <v/>
      </c>
      <c r="K383" s="28">
        <f>IF($B383="","",IFERROR(IF(N(INDEX(Personen!$E$2:$E$41,MATCH($B383,Personen!$B$2:$B$41,0)))=0,"",INDEX(Personen!$E$2:$E$41,MATCH($B383,Personen!$B$2:$B$41,0))),""))</f>
        <v/>
      </c>
      <c r="L383" s="28">
        <f>IF(OR($H383&lt;&gt;"erfasst",$F383=""),"",ROUND(N($F383)*N($K383),2))</f>
        <v/>
      </c>
      <c r="M383" s="22" t="n"/>
    </row>
    <row r="384">
      <c r="A384" s="29" t="n"/>
      <c r="B384" s="22" t="n"/>
      <c r="C384" s="30" t="n"/>
      <c r="D384" s="30" t="n"/>
      <c r="E384" s="31" t="n"/>
      <c r="F384" s="28">
        <f>IF(OR($H384&lt;&gt;"erfasst",$C384="",$D384=""),"",ROUND(MOD($D384-$C384,1)*24-N($E384)/60,2))</f>
        <v/>
      </c>
      <c r="G384" s="22" t="n"/>
      <c r="H384" s="22" t="n"/>
      <c r="I384" s="29" t="n"/>
      <c r="J384" s="10">
        <f>IF(OR($H384&lt;&gt;"erfasst",$A384=""),"",IF(AND($I384&lt;&gt;"",N($I384)-N($A384)&gt;Vorgaben!$C$11),"Frist überschritten",IF(N($F384)&gt;Vorgaben!$C$7,"über Höchstarbeitszeit",IF(AND(N($F384)&gt;9,N($E384)&lt;Vorgaben!$C$10),"Pause zu kurz",IF(AND(N($F384)&gt;6,N($E384)&lt;Vorgaben!$C$9),"Pause zu kurz",IF(AND(N($K384)&gt;0,N($K384)&lt;IF(N($A384)&gt;=DATE(2027,1,1),Vorgaben!$C$6,Vorgaben!$C$5)),"unter Mindestlohn",""))))))</f>
        <v/>
      </c>
      <c r="K384" s="28">
        <f>IF($B384="","",IFERROR(IF(N(INDEX(Personen!$E$2:$E$41,MATCH($B384,Personen!$B$2:$B$41,0)))=0,"",INDEX(Personen!$E$2:$E$41,MATCH($B384,Personen!$B$2:$B$41,0))),""))</f>
        <v/>
      </c>
      <c r="L384" s="28">
        <f>IF(OR($H384&lt;&gt;"erfasst",$F384=""),"",ROUND(N($F384)*N($K384),2))</f>
        <v/>
      </c>
      <c r="M384" s="22" t="n"/>
    </row>
    <row r="385">
      <c r="A385" s="29" t="n"/>
      <c r="B385" s="22" t="n"/>
      <c r="C385" s="30" t="n"/>
      <c r="D385" s="30" t="n"/>
      <c r="E385" s="31" t="n"/>
      <c r="F385" s="28">
        <f>IF(OR($H385&lt;&gt;"erfasst",$C385="",$D385=""),"",ROUND(MOD($D385-$C385,1)*24-N($E385)/60,2))</f>
        <v/>
      </c>
      <c r="G385" s="22" t="n"/>
      <c r="H385" s="22" t="n"/>
      <c r="I385" s="29" t="n"/>
      <c r="J385" s="10">
        <f>IF(OR($H385&lt;&gt;"erfasst",$A385=""),"",IF(AND($I385&lt;&gt;"",N($I385)-N($A385)&gt;Vorgaben!$C$11),"Frist überschritten",IF(N($F385)&gt;Vorgaben!$C$7,"über Höchstarbeitszeit",IF(AND(N($F385)&gt;9,N($E385)&lt;Vorgaben!$C$10),"Pause zu kurz",IF(AND(N($F385)&gt;6,N($E385)&lt;Vorgaben!$C$9),"Pause zu kurz",IF(AND(N($K385)&gt;0,N($K385)&lt;IF(N($A385)&gt;=DATE(2027,1,1),Vorgaben!$C$6,Vorgaben!$C$5)),"unter Mindestlohn",""))))))</f>
        <v/>
      </c>
      <c r="K385" s="28">
        <f>IF($B385="","",IFERROR(IF(N(INDEX(Personen!$E$2:$E$41,MATCH($B385,Personen!$B$2:$B$41,0)))=0,"",INDEX(Personen!$E$2:$E$41,MATCH($B385,Personen!$B$2:$B$41,0))),""))</f>
        <v/>
      </c>
      <c r="L385" s="28">
        <f>IF(OR($H385&lt;&gt;"erfasst",$F385=""),"",ROUND(N($F385)*N($K385),2))</f>
        <v/>
      </c>
      <c r="M385" s="22" t="n"/>
    </row>
    <row r="386">
      <c r="A386" s="29" t="n"/>
      <c r="B386" s="22" t="n"/>
      <c r="C386" s="30" t="n"/>
      <c r="D386" s="30" t="n"/>
      <c r="E386" s="31" t="n"/>
      <c r="F386" s="28">
        <f>IF(OR($H386&lt;&gt;"erfasst",$C386="",$D386=""),"",ROUND(MOD($D386-$C386,1)*24-N($E386)/60,2))</f>
        <v/>
      </c>
      <c r="G386" s="22" t="n"/>
      <c r="H386" s="22" t="n"/>
      <c r="I386" s="29" t="n"/>
      <c r="J386" s="10">
        <f>IF(OR($H386&lt;&gt;"erfasst",$A386=""),"",IF(AND($I386&lt;&gt;"",N($I386)-N($A386)&gt;Vorgaben!$C$11),"Frist überschritten",IF(N($F386)&gt;Vorgaben!$C$7,"über Höchstarbeitszeit",IF(AND(N($F386)&gt;9,N($E386)&lt;Vorgaben!$C$10),"Pause zu kurz",IF(AND(N($F386)&gt;6,N($E386)&lt;Vorgaben!$C$9),"Pause zu kurz",IF(AND(N($K386)&gt;0,N($K386)&lt;IF(N($A386)&gt;=DATE(2027,1,1),Vorgaben!$C$6,Vorgaben!$C$5)),"unter Mindestlohn",""))))))</f>
        <v/>
      </c>
      <c r="K386" s="28">
        <f>IF($B386="","",IFERROR(IF(N(INDEX(Personen!$E$2:$E$41,MATCH($B386,Personen!$B$2:$B$41,0)))=0,"",INDEX(Personen!$E$2:$E$41,MATCH($B386,Personen!$B$2:$B$41,0))),""))</f>
        <v/>
      </c>
      <c r="L386" s="28">
        <f>IF(OR($H386&lt;&gt;"erfasst",$F386=""),"",ROUND(N($F386)*N($K386),2))</f>
        <v/>
      </c>
      <c r="M386" s="22" t="n"/>
    </row>
    <row r="387">
      <c r="A387" s="29" t="n"/>
      <c r="B387" s="22" t="n"/>
      <c r="C387" s="30" t="n"/>
      <c r="D387" s="30" t="n"/>
      <c r="E387" s="31" t="n"/>
      <c r="F387" s="28">
        <f>IF(OR($H387&lt;&gt;"erfasst",$C387="",$D387=""),"",ROUND(MOD($D387-$C387,1)*24-N($E387)/60,2))</f>
        <v/>
      </c>
      <c r="G387" s="22" t="n"/>
      <c r="H387" s="22" t="n"/>
      <c r="I387" s="29" t="n"/>
      <c r="J387" s="10">
        <f>IF(OR($H387&lt;&gt;"erfasst",$A387=""),"",IF(AND($I387&lt;&gt;"",N($I387)-N($A387)&gt;Vorgaben!$C$11),"Frist überschritten",IF(N($F387)&gt;Vorgaben!$C$7,"über Höchstarbeitszeit",IF(AND(N($F387)&gt;9,N($E387)&lt;Vorgaben!$C$10),"Pause zu kurz",IF(AND(N($F387)&gt;6,N($E387)&lt;Vorgaben!$C$9),"Pause zu kurz",IF(AND(N($K387)&gt;0,N($K387)&lt;IF(N($A387)&gt;=DATE(2027,1,1),Vorgaben!$C$6,Vorgaben!$C$5)),"unter Mindestlohn",""))))))</f>
        <v/>
      </c>
      <c r="K387" s="28">
        <f>IF($B387="","",IFERROR(IF(N(INDEX(Personen!$E$2:$E$41,MATCH($B387,Personen!$B$2:$B$41,0)))=0,"",INDEX(Personen!$E$2:$E$41,MATCH($B387,Personen!$B$2:$B$41,0))),""))</f>
        <v/>
      </c>
      <c r="L387" s="28">
        <f>IF(OR($H387&lt;&gt;"erfasst",$F387=""),"",ROUND(N($F387)*N($K387),2))</f>
        <v/>
      </c>
      <c r="M387" s="22" t="n"/>
    </row>
    <row r="388">
      <c r="A388" s="29" t="n"/>
      <c r="B388" s="22" t="n"/>
      <c r="C388" s="30" t="n"/>
      <c r="D388" s="30" t="n"/>
      <c r="E388" s="31" t="n"/>
      <c r="F388" s="28">
        <f>IF(OR($H388&lt;&gt;"erfasst",$C388="",$D388=""),"",ROUND(MOD($D388-$C388,1)*24-N($E388)/60,2))</f>
        <v/>
      </c>
      <c r="G388" s="22" t="n"/>
      <c r="H388" s="22" t="n"/>
      <c r="I388" s="29" t="n"/>
      <c r="J388" s="10">
        <f>IF(OR($H388&lt;&gt;"erfasst",$A388=""),"",IF(AND($I388&lt;&gt;"",N($I388)-N($A388)&gt;Vorgaben!$C$11),"Frist überschritten",IF(N($F388)&gt;Vorgaben!$C$7,"über Höchstarbeitszeit",IF(AND(N($F388)&gt;9,N($E388)&lt;Vorgaben!$C$10),"Pause zu kurz",IF(AND(N($F388)&gt;6,N($E388)&lt;Vorgaben!$C$9),"Pause zu kurz",IF(AND(N($K388)&gt;0,N($K388)&lt;IF(N($A388)&gt;=DATE(2027,1,1),Vorgaben!$C$6,Vorgaben!$C$5)),"unter Mindestlohn",""))))))</f>
        <v/>
      </c>
      <c r="K388" s="28">
        <f>IF($B388="","",IFERROR(IF(N(INDEX(Personen!$E$2:$E$41,MATCH($B388,Personen!$B$2:$B$41,0)))=0,"",INDEX(Personen!$E$2:$E$41,MATCH($B388,Personen!$B$2:$B$41,0))),""))</f>
        <v/>
      </c>
      <c r="L388" s="28">
        <f>IF(OR($H388&lt;&gt;"erfasst",$F388=""),"",ROUND(N($F388)*N($K388),2))</f>
        <v/>
      </c>
      <c r="M388" s="22" t="n"/>
    </row>
    <row r="389">
      <c r="A389" s="29" t="n"/>
      <c r="B389" s="22" t="n"/>
      <c r="C389" s="30" t="n"/>
      <c r="D389" s="30" t="n"/>
      <c r="E389" s="31" t="n"/>
      <c r="F389" s="28">
        <f>IF(OR($H389&lt;&gt;"erfasst",$C389="",$D389=""),"",ROUND(MOD($D389-$C389,1)*24-N($E389)/60,2))</f>
        <v/>
      </c>
      <c r="G389" s="22" t="n"/>
      <c r="H389" s="22" t="n"/>
      <c r="I389" s="29" t="n"/>
      <c r="J389" s="10">
        <f>IF(OR($H389&lt;&gt;"erfasst",$A389=""),"",IF(AND($I389&lt;&gt;"",N($I389)-N($A389)&gt;Vorgaben!$C$11),"Frist überschritten",IF(N($F389)&gt;Vorgaben!$C$7,"über Höchstarbeitszeit",IF(AND(N($F389)&gt;9,N($E389)&lt;Vorgaben!$C$10),"Pause zu kurz",IF(AND(N($F389)&gt;6,N($E389)&lt;Vorgaben!$C$9),"Pause zu kurz",IF(AND(N($K389)&gt;0,N($K389)&lt;IF(N($A389)&gt;=DATE(2027,1,1),Vorgaben!$C$6,Vorgaben!$C$5)),"unter Mindestlohn",""))))))</f>
        <v/>
      </c>
      <c r="K389" s="28">
        <f>IF($B389="","",IFERROR(IF(N(INDEX(Personen!$E$2:$E$41,MATCH($B389,Personen!$B$2:$B$41,0)))=0,"",INDEX(Personen!$E$2:$E$41,MATCH($B389,Personen!$B$2:$B$41,0))),""))</f>
        <v/>
      </c>
      <c r="L389" s="28">
        <f>IF(OR($H389&lt;&gt;"erfasst",$F389=""),"",ROUND(N($F389)*N($K389),2))</f>
        <v/>
      </c>
      <c r="M389" s="22" t="n"/>
    </row>
    <row r="390">
      <c r="A390" s="29" t="n"/>
      <c r="B390" s="22" t="n"/>
      <c r="C390" s="30" t="n"/>
      <c r="D390" s="30" t="n"/>
      <c r="E390" s="31" t="n"/>
      <c r="F390" s="28">
        <f>IF(OR($H390&lt;&gt;"erfasst",$C390="",$D390=""),"",ROUND(MOD($D390-$C390,1)*24-N($E390)/60,2))</f>
        <v/>
      </c>
      <c r="G390" s="22" t="n"/>
      <c r="H390" s="22" t="n"/>
      <c r="I390" s="29" t="n"/>
      <c r="J390" s="10">
        <f>IF(OR($H390&lt;&gt;"erfasst",$A390=""),"",IF(AND($I390&lt;&gt;"",N($I390)-N($A390)&gt;Vorgaben!$C$11),"Frist überschritten",IF(N($F390)&gt;Vorgaben!$C$7,"über Höchstarbeitszeit",IF(AND(N($F390)&gt;9,N($E390)&lt;Vorgaben!$C$10),"Pause zu kurz",IF(AND(N($F390)&gt;6,N($E390)&lt;Vorgaben!$C$9),"Pause zu kurz",IF(AND(N($K390)&gt;0,N($K390)&lt;IF(N($A390)&gt;=DATE(2027,1,1),Vorgaben!$C$6,Vorgaben!$C$5)),"unter Mindestlohn",""))))))</f>
        <v/>
      </c>
      <c r="K390" s="28">
        <f>IF($B390="","",IFERROR(IF(N(INDEX(Personen!$E$2:$E$41,MATCH($B390,Personen!$B$2:$B$41,0)))=0,"",INDEX(Personen!$E$2:$E$41,MATCH($B390,Personen!$B$2:$B$41,0))),""))</f>
        <v/>
      </c>
      <c r="L390" s="28">
        <f>IF(OR($H390&lt;&gt;"erfasst",$F390=""),"",ROUND(N($F390)*N($K390),2))</f>
        <v/>
      </c>
      <c r="M390" s="22" t="n"/>
    </row>
    <row r="391">
      <c r="A391" s="29" t="n"/>
      <c r="B391" s="22" t="n"/>
      <c r="C391" s="30" t="n"/>
      <c r="D391" s="30" t="n"/>
      <c r="E391" s="31" t="n"/>
      <c r="F391" s="28">
        <f>IF(OR($H391&lt;&gt;"erfasst",$C391="",$D391=""),"",ROUND(MOD($D391-$C391,1)*24-N($E391)/60,2))</f>
        <v/>
      </c>
      <c r="G391" s="22" t="n"/>
      <c r="H391" s="22" t="n"/>
      <c r="I391" s="29" t="n"/>
      <c r="J391" s="10">
        <f>IF(OR($H391&lt;&gt;"erfasst",$A391=""),"",IF(AND($I391&lt;&gt;"",N($I391)-N($A391)&gt;Vorgaben!$C$11),"Frist überschritten",IF(N($F391)&gt;Vorgaben!$C$7,"über Höchstarbeitszeit",IF(AND(N($F391)&gt;9,N($E391)&lt;Vorgaben!$C$10),"Pause zu kurz",IF(AND(N($F391)&gt;6,N($E391)&lt;Vorgaben!$C$9),"Pause zu kurz",IF(AND(N($K391)&gt;0,N($K391)&lt;IF(N($A391)&gt;=DATE(2027,1,1),Vorgaben!$C$6,Vorgaben!$C$5)),"unter Mindestlohn",""))))))</f>
        <v/>
      </c>
      <c r="K391" s="28">
        <f>IF($B391="","",IFERROR(IF(N(INDEX(Personen!$E$2:$E$41,MATCH($B391,Personen!$B$2:$B$41,0)))=0,"",INDEX(Personen!$E$2:$E$41,MATCH($B391,Personen!$B$2:$B$41,0))),""))</f>
        <v/>
      </c>
      <c r="L391" s="28">
        <f>IF(OR($H391&lt;&gt;"erfasst",$F391=""),"",ROUND(N($F391)*N($K391),2))</f>
        <v/>
      </c>
      <c r="M391" s="22" t="n"/>
    </row>
    <row r="392">
      <c r="A392" s="29" t="n"/>
      <c r="B392" s="22" t="n"/>
      <c r="C392" s="30" t="n"/>
      <c r="D392" s="30" t="n"/>
      <c r="E392" s="31" t="n"/>
      <c r="F392" s="28">
        <f>IF(OR($H392&lt;&gt;"erfasst",$C392="",$D392=""),"",ROUND(MOD($D392-$C392,1)*24-N($E392)/60,2))</f>
        <v/>
      </c>
      <c r="G392" s="22" t="n"/>
      <c r="H392" s="22" t="n"/>
      <c r="I392" s="29" t="n"/>
      <c r="J392" s="10">
        <f>IF(OR($H392&lt;&gt;"erfasst",$A392=""),"",IF(AND($I392&lt;&gt;"",N($I392)-N($A392)&gt;Vorgaben!$C$11),"Frist überschritten",IF(N($F392)&gt;Vorgaben!$C$7,"über Höchstarbeitszeit",IF(AND(N($F392)&gt;9,N($E392)&lt;Vorgaben!$C$10),"Pause zu kurz",IF(AND(N($F392)&gt;6,N($E392)&lt;Vorgaben!$C$9),"Pause zu kurz",IF(AND(N($K392)&gt;0,N($K392)&lt;IF(N($A392)&gt;=DATE(2027,1,1),Vorgaben!$C$6,Vorgaben!$C$5)),"unter Mindestlohn",""))))))</f>
        <v/>
      </c>
      <c r="K392" s="28">
        <f>IF($B392="","",IFERROR(IF(N(INDEX(Personen!$E$2:$E$41,MATCH($B392,Personen!$B$2:$B$41,0)))=0,"",INDEX(Personen!$E$2:$E$41,MATCH($B392,Personen!$B$2:$B$41,0))),""))</f>
        <v/>
      </c>
      <c r="L392" s="28">
        <f>IF(OR($H392&lt;&gt;"erfasst",$F392=""),"",ROUND(N($F392)*N($K392),2))</f>
        <v/>
      </c>
      <c r="M392" s="22" t="n"/>
    </row>
    <row r="393">
      <c r="A393" s="29" t="n"/>
      <c r="B393" s="22" t="n"/>
      <c r="C393" s="30" t="n"/>
      <c r="D393" s="30" t="n"/>
      <c r="E393" s="31" t="n"/>
      <c r="F393" s="28">
        <f>IF(OR($H393&lt;&gt;"erfasst",$C393="",$D393=""),"",ROUND(MOD($D393-$C393,1)*24-N($E393)/60,2))</f>
        <v/>
      </c>
      <c r="G393" s="22" t="n"/>
      <c r="H393" s="22" t="n"/>
      <c r="I393" s="29" t="n"/>
      <c r="J393" s="10">
        <f>IF(OR($H393&lt;&gt;"erfasst",$A393=""),"",IF(AND($I393&lt;&gt;"",N($I393)-N($A393)&gt;Vorgaben!$C$11),"Frist überschritten",IF(N($F393)&gt;Vorgaben!$C$7,"über Höchstarbeitszeit",IF(AND(N($F393)&gt;9,N($E393)&lt;Vorgaben!$C$10),"Pause zu kurz",IF(AND(N($F393)&gt;6,N($E393)&lt;Vorgaben!$C$9),"Pause zu kurz",IF(AND(N($K393)&gt;0,N($K393)&lt;IF(N($A393)&gt;=DATE(2027,1,1),Vorgaben!$C$6,Vorgaben!$C$5)),"unter Mindestlohn",""))))))</f>
        <v/>
      </c>
      <c r="K393" s="28">
        <f>IF($B393="","",IFERROR(IF(N(INDEX(Personen!$E$2:$E$41,MATCH($B393,Personen!$B$2:$B$41,0)))=0,"",INDEX(Personen!$E$2:$E$41,MATCH($B393,Personen!$B$2:$B$41,0))),""))</f>
        <v/>
      </c>
      <c r="L393" s="28">
        <f>IF(OR($H393&lt;&gt;"erfasst",$F393=""),"",ROUND(N($F393)*N($K393),2))</f>
        <v/>
      </c>
      <c r="M393" s="22" t="n"/>
    </row>
    <row r="394">
      <c r="A394" s="29" t="n"/>
      <c r="B394" s="22" t="n"/>
      <c r="C394" s="30" t="n"/>
      <c r="D394" s="30" t="n"/>
      <c r="E394" s="31" t="n"/>
      <c r="F394" s="28">
        <f>IF(OR($H394&lt;&gt;"erfasst",$C394="",$D394=""),"",ROUND(MOD($D394-$C394,1)*24-N($E394)/60,2))</f>
        <v/>
      </c>
      <c r="G394" s="22" t="n"/>
      <c r="H394" s="22" t="n"/>
      <c r="I394" s="29" t="n"/>
      <c r="J394" s="10">
        <f>IF(OR($H394&lt;&gt;"erfasst",$A394=""),"",IF(AND($I394&lt;&gt;"",N($I394)-N($A394)&gt;Vorgaben!$C$11),"Frist überschritten",IF(N($F394)&gt;Vorgaben!$C$7,"über Höchstarbeitszeit",IF(AND(N($F394)&gt;9,N($E394)&lt;Vorgaben!$C$10),"Pause zu kurz",IF(AND(N($F394)&gt;6,N($E394)&lt;Vorgaben!$C$9),"Pause zu kurz",IF(AND(N($K394)&gt;0,N($K394)&lt;IF(N($A394)&gt;=DATE(2027,1,1),Vorgaben!$C$6,Vorgaben!$C$5)),"unter Mindestlohn",""))))))</f>
        <v/>
      </c>
      <c r="K394" s="28">
        <f>IF($B394="","",IFERROR(IF(N(INDEX(Personen!$E$2:$E$41,MATCH($B394,Personen!$B$2:$B$41,0)))=0,"",INDEX(Personen!$E$2:$E$41,MATCH($B394,Personen!$B$2:$B$41,0))),""))</f>
        <v/>
      </c>
      <c r="L394" s="28">
        <f>IF(OR($H394&lt;&gt;"erfasst",$F394=""),"",ROUND(N($F394)*N($K394),2))</f>
        <v/>
      </c>
      <c r="M394" s="22" t="n"/>
    </row>
    <row r="395">
      <c r="A395" s="29" t="n"/>
      <c r="B395" s="22" t="n"/>
      <c r="C395" s="30" t="n"/>
      <c r="D395" s="30" t="n"/>
      <c r="E395" s="31" t="n"/>
      <c r="F395" s="28">
        <f>IF(OR($H395&lt;&gt;"erfasst",$C395="",$D395=""),"",ROUND(MOD($D395-$C395,1)*24-N($E395)/60,2))</f>
        <v/>
      </c>
      <c r="G395" s="22" t="n"/>
      <c r="H395" s="22" t="n"/>
      <c r="I395" s="29" t="n"/>
      <c r="J395" s="10">
        <f>IF(OR($H395&lt;&gt;"erfasst",$A395=""),"",IF(AND($I395&lt;&gt;"",N($I395)-N($A395)&gt;Vorgaben!$C$11),"Frist überschritten",IF(N($F395)&gt;Vorgaben!$C$7,"über Höchstarbeitszeit",IF(AND(N($F395)&gt;9,N($E395)&lt;Vorgaben!$C$10),"Pause zu kurz",IF(AND(N($F395)&gt;6,N($E395)&lt;Vorgaben!$C$9),"Pause zu kurz",IF(AND(N($K395)&gt;0,N($K395)&lt;IF(N($A395)&gt;=DATE(2027,1,1),Vorgaben!$C$6,Vorgaben!$C$5)),"unter Mindestlohn",""))))))</f>
        <v/>
      </c>
      <c r="K395" s="28">
        <f>IF($B395="","",IFERROR(IF(N(INDEX(Personen!$E$2:$E$41,MATCH($B395,Personen!$B$2:$B$41,0)))=0,"",INDEX(Personen!$E$2:$E$41,MATCH($B395,Personen!$B$2:$B$41,0))),""))</f>
        <v/>
      </c>
      <c r="L395" s="28">
        <f>IF(OR($H395&lt;&gt;"erfasst",$F395=""),"",ROUND(N($F395)*N($K395),2))</f>
        <v/>
      </c>
      <c r="M395" s="22" t="n"/>
    </row>
    <row r="396">
      <c r="A396" s="29" t="n"/>
      <c r="B396" s="22" t="n"/>
      <c r="C396" s="30" t="n"/>
      <c r="D396" s="30" t="n"/>
      <c r="E396" s="31" t="n"/>
      <c r="F396" s="28">
        <f>IF(OR($H396&lt;&gt;"erfasst",$C396="",$D396=""),"",ROUND(MOD($D396-$C396,1)*24-N($E396)/60,2))</f>
        <v/>
      </c>
      <c r="G396" s="22" t="n"/>
      <c r="H396" s="22" t="n"/>
      <c r="I396" s="29" t="n"/>
      <c r="J396" s="10">
        <f>IF(OR($H396&lt;&gt;"erfasst",$A396=""),"",IF(AND($I396&lt;&gt;"",N($I396)-N($A396)&gt;Vorgaben!$C$11),"Frist überschritten",IF(N($F396)&gt;Vorgaben!$C$7,"über Höchstarbeitszeit",IF(AND(N($F396)&gt;9,N($E396)&lt;Vorgaben!$C$10),"Pause zu kurz",IF(AND(N($F396)&gt;6,N($E396)&lt;Vorgaben!$C$9),"Pause zu kurz",IF(AND(N($K396)&gt;0,N($K396)&lt;IF(N($A396)&gt;=DATE(2027,1,1),Vorgaben!$C$6,Vorgaben!$C$5)),"unter Mindestlohn",""))))))</f>
        <v/>
      </c>
      <c r="K396" s="28">
        <f>IF($B396="","",IFERROR(IF(N(INDEX(Personen!$E$2:$E$41,MATCH($B396,Personen!$B$2:$B$41,0)))=0,"",INDEX(Personen!$E$2:$E$41,MATCH($B396,Personen!$B$2:$B$41,0))),""))</f>
        <v/>
      </c>
      <c r="L396" s="28">
        <f>IF(OR($H396&lt;&gt;"erfasst",$F396=""),"",ROUND(N($F396)*N($K396),2))</f>
        <v/>
      </c>
      <c r="M396" s="22" t="n"/>
    </row>
    <row r="397">
      <c r="A397" s="29" t="n"/>
      <c r="B397" s="22" t="n"/>
      <c r="C397" s="30" t="n"/>
      <c r="D397" s="30" t="n"/>
      <c r="E397" s="31" t="n"/>
      <c r="F397" s="28">
        <f>IF(OR($H397&lt;&gt;"erfasst",$C397="",$D397=""),"",ROUND(MOD($D397-$C397,1)*24-N($E397)/60,2))</f>
        <v/>
      </c>
      <c r="G397" s="22" t="n"/>
      <c r="H397" s="22" t="n"/>
      <c r="I397" s="29" t="n"/>
      <c r="J397" s="10">
        <f>IF(OR($H397&lt;&gt;"erfasst",$A397=""),"",IF(AND($I397&lt;&gt;"",N($I397)-N($A397)&gt;Vorgaben!$C$11),"Frist überschritten",IF(N($F397)&gt;Vorgaben!$C$7,"über Höchstarbeitszeit",IF(AND(N($F397)&gt;9,N($E397)&lt;Vorgaben!$C$10),"Pause zu kurz",IF(AND(N($F397)&gt;6,N($E397)&lt;Vorgaben!$C$9),"Pause zu kurz",IF(AND(N($K397)&gt;0,N($K397)&lt;IF(N($A397)&gt;=DATE(2027,1,1),Vorgaben!$C$6,Vorgaben!$C$5)),"unter Mindestlohn",""))))))</f>
        <v/>
      </c>
      <c r="K397" s="28">
        <f>IF($B397="","",IFERROR(IF(N(INDEX(Personen!$E$2:$E$41,MATCH($B397,Personen!$B$2:$B$41,0)))=0,"",INDEX(Personen!$E$2:$E$41,MATCH($B397,Personen!$B$2:$B$41,0))),""))</f>
        <v/>
      </c>
      <c r="L397" s="28">
        <f>IF(OR($H397&lt;&gt;"erfasst",$F397=""),"",ROUND(N($F397)*N($K397),2))</f>
        <v/>
      </c>
      <c r="M397" s="22" t="n"/>
    </row>
    <row r="398">
      <c r="A398" s="29" t="n"/>
      <c r="B398" s="22" t="n"/>
      <c r="C398" s="30" t="n"/>
      <c r="D398" s="30" t="n"/>
      <c r="E398" s="31" t="n"/>
      <c r="F398" s="28">
        <f>IF(OR($H398&lt;&gt;"erfasst",$C398="",$D398=""),"",ROUND(MOD($D398-$C398,1)*24-N($E398)/60,2))</f>
        <v/>
      </c>
      <c r="G398" s="22" t="n"/>
      <c r="H398" s="22" t="n"/>
      <c r="I398" s="29" t="n"/>
      <c r="J398" s="10">
        <f>IF(OR($H398&lt;&gt;"erfasst",$A398=""),"",IF(AND($I398&lt;&gt;"",N($I398)-N($A398)&gt;Vorgaben!$C$11),"Frist überschritten",IF(N($F398)&gt;Vorgaben!$C$7,"über Höchstarbeitszeit",IF(AND(N($F398)&gt;9,N($E398)&lt;Vorgaben!$C$10),"Pause zu kurz",IF(AND(N($F398)&gt;6,N($E398)&lt;Vorgaben!$C$9),"Pause zu kurz",IF(AND(N($K398)&gt;0,N($K398)&lt;IF(N($A398)&gt;=DATE(2027,1,1),Vorgaben!$C$6,Vorgaben!$C$5)),"unter Mindestlohn",""))))))</f>
        <v/>
      </c>
      <c r="K398" s="28">
        <f>IF($B398="","",IFERROR(IF(N(INDEX(Personen!$E$2:$E$41,MATCH($B398,Personen!$B$2:$B$41,0)))=0,"",INDEX(Personen!$E$2:$E$41,MATCH($B398,Personen!$B$2:$B$41,0))),""))</f>
        <v/>
      </c>
      <c r="L398" s="28">
        <f>IF(OR($H398&lt;&gt;"erfasst",$F398=""),"",ROUND(N($F398)*N($K398),2))</f>
        <v/>
      </c>
      <c r="M398" s="22" t="n"/>
    </row>
    <row r="399">
      <c r="A399" s="29" t="n"/>
      <c r="B399" s="22" t="n"/>
      <c r="C399" s="30" t="n"/>
      <c r="D399" s="30" t="n"/>
      <c r="E399" s="31" t="n"/>
      <c r="F399" s="28">
        <f>IF(OR($H399&lt;&gt;"erfasst",$C399="",$D399=""),"",ROUND(MOD($D399-$C399,1)*24-N($E399)/60,2))</f>
        <v/>
      </c>
      <c r="G399" s="22" t="n"/>
      <c r="H399" s="22" t="n"/>
      <c r="I399" s="29" t="n"/>
      <c r="J399" s="10">
        <f>IF(OR($H399&lt;&gt;"erfasst",$A399=""),"",IF(AND($I399&lt;&gt;"",N($I399)-N($A399)&gt;Vorgaben!$C$11),"Frist überschritten",IF(N($F399)&gt;Vorgaben!$C$7,"über Höchstarbeitszeit",IF(AND(N($F399)&gt;9,N($E399)&lt;Vorgaben!$C$10),"Pause zu kurz",IF(AND(N($F399)&gt;6,N($E399)&lt;Vorgaben!$C$9),"Pause zu kurz",IF(AND(N($K399)&gt;0,N($K399)&lt;IF(N($A399)&gt;=DATE(2027,1,1),Vorgaben!$C$6,Vorgaben!$C$5)),"unter Mindestlohn",""))))))</f>
        <v/>
      </c>
      <c r="K399" s="28">
        <f>IF($B399="","",IFERROR(IF(N(INDEX(Personen!$E$2:$E$41,MATCH($B399,Personen!$B$2:$B$41,0)))=0,"",INDEX(Personen!$E$2:$E$41,MATCH($B399,Personen!$B$2:$B$41,0))),""))</f>
        <v/>
      </c>
      <c r="L399" s="28">
        <f>IF(OR($H399&lt;&gt;"erfasst",$F399=""),"",ROUND(N($F399)*N($K399),2))</f>
        <v/>
      </c>
      <c r="M399" s="22" t="n"/>
    </row>
    <row r="400">
      <c r="A400" s="29" t="n"/>
      <c r="B400" s="22" t="n"/>
      <c r="C400" s="30" t="n"/>
      <c r="D400" s="30" t="n"/>
      <c r="E400" s="31" t="n"/>
      <c r="F400" s="28">
        <f>IF(OR($H400&lt;&gt;"erfasst",$C400="",$D400=""),"",ROUND(MOD($D400-$C400,1)*24-N($E400)/60,2))</f>
        <v/>
      </c>
      <c r="G400" s="22" t="n"/>
      <c r="H400" s="22" t="n"/>
      <c r="I400" s="29" t="n"/>
      <c r="J400" s="10">
        <f>IF(OR($H400&lt;&gt;"erfasst",$A400=""),"",IF(AND($I400&lt;&gt;"",N($I400)-N($A400)&gt;Vorgaben!$C$11),"Frist überschritten",IF(N($F400)&gt;Vorgaben!$C$7,"über Höchstarbeitszeit",IF(AND(N($F400)&gt;9,N($E400)&lt;Vorgaben!$C$10),"Pause zu kurz",IF(AND(N($F400)&gt;6,N($E400)&lt;Vorgaben!$C$9),"Pause zu kurz",IF(AND(N($K400)&gt;0,N($K400)&lt;IF(N($A400)&gt;=DATE(2027,1,1),Vorgaben!$C$6,Vorgaben!$C$5)),"unter Mindestlohn",""))))))</f>
        <v/>
      </c>
      <c r="K400" s="28">
        <f>IF($B400="","",IFERROR(IF(N(INDEX(Personen!$E$2:$E$41,MATCH($B400,Personen!$B$2:$B$41,0)))=0,"",INDEX(Personen!$E$2:$E$41,MATCH($B400,Personen!$B$2:$B$41,0))),""))</f>
        <v/>
      </c>
      <c r="L400" s="28">
        <f>IF(OR($H400&lt;&gt;"erfasst",$F400=""),"",ROUND(N($F400)*N($K400),2))</f>
        <v/>
      </c>
      <c r="M400" s="22" t="n"/>
    </row>
    <row r="401">
      <c r="A401" s="29" t="n"/>
      <c r="B401" s="22" t="n"/>
      <c r="C401" s="30" t="n"/>
      <c r="D401" s="30" t="n"/>
      <c r="E401" s="31" t="n"/>
      <c r="F401" s="28">
        <f>IF(OR($H401&lt;&gt;"erfasst",$C401="",$D401=""),"",ROUND(MOD($D401-$C401,1)*24-N($E401)/60,2))</f>
        <v/>
      </c>
      <c r="G401" s="22" t="n"/>
      <c r="H401" s="22" t="n"/>
      <c r="I401" s="29" t="n"/>
      <c r="J401" s="10">
        <f>IF(OR($H401&lt;&gt;"erfasst",$A401=""),"",IF(AND($I401&lt;&gt;"",N($I401)-N($A401)&gt;Vorgaben!$C$11),"Frist überschritten",IF(N($F401)&gt;Vorgaben!$C$7,"über Höchstarbeitszeit",IF(AND(N($F401)&gt;9,N($E401)&lt;Vorgaben!$C$10),"Pause zu kurz",IF(AND(N($F401)&gt;6,N($E401)&lt;Vorgaben!$C$9),"Pause zu kurz",IF(AND(N($K401)&gt;0,N($K401)&lt;IF(N($A401)&gt;=DATE(2027,1,1),Vorgaben!$C$6,Vorgaben!$C$5)),"unter Mindestlohn",""))))))</f>
        <v/>
      </c>
      <c r="K401" s="28">
        <f>IF($B401="","",IFERROR(IF(N(INDEX(Personen!$E$2:$E$41,MATCH($B401,Personen!$B$2:$B$41,0)))=0,"",INDEX(Personen!$E$2:$E$41,MATCH($B401,Personen!$B$2:$B$41,0))),""))</f>
        <v/>
      </c>
      <c r="L401" s="28">
        <f>IF(OR($H401&lt;&gt;"erfasst",$F401=""),"",ROUND(N($F401)*N($K401),2))</f>
        <v/>
      </c>
      <c r="M401" s="22" t="n"/>
    </row>
    <row r="402">
      <c r="A402" s="29" t="n"/>
      <c r="B402" s="22" t="n"/>
      <c r="C402" s="30" t="n"/>
      <c r="D402" s="30" t="n"/>
      <c r="E402" s="31" t="n"/>
      <c r="F402" s="28">
        <f>IF(OR($H402&lt;&gt;"erfasst",$C402="",$D402=""),"",ROUND(MOD($D402-$C402,1)*24-N($E402)/60,2))</f>
        <v/>
      </c>
      <c r="G402" s="22" t="n"/>
      <c r="H402" s="22" t="n"/>
      <c r="I402" s="29" t="n"/>
      <c r="J402" s="10">
        <f>IF(OR($H402&lt;&gt;"erfasst",$A402=""),"",IF(AND($I402&lt;&gt;"",N($I402)-N($A402)&gt;Vorgaben!$C$11),"Frist überschritten",IF(N($F402)&gt;Vorgaben!$C$7,"über Höchstarbeitszeit",IF(AND(N($F402)&gt;9,N($E402)&lt;Vorgaben!$C$10),"Pause zu kurz",IF(AND(N($F402)&gt;6,N($E402)&lt;Vorgaben!$C$9),"Pause zu kurz",IF(AND(N($K402)&gt;0,N($K402)&lt;IF(N($A402)&gt;=DATE(2027,1,1),Vorgaben!$C$6,Vorgaben!$C$5)),"unter Mindestlohn",""))))))</f>
        <v/>
      </c>
      <c r="K402" s="28">
        <f>IF($B402="","",IFERROR(IF(N(INDEX(Personen!$E$2:$E$41,MATCH($B402,Personen!$B$2:$B$41,0)))=0,"",INDEX(Personen!$E$2:$E$41,MATCH($B402,Personen!$B$2:$B$41,0))),""))</f>
        <v/>
      </c>
      <c r="L402" s="28">
        <f>IF(OR($H402&lt;&gt;"erfasst",$F402=""),"",ROUND(N($F402)*N($K402),2))</f>
        <v/>
      </c>
      <c r="M402" s="22" t="n"/>
    </row>
    <row r="403">
      <c r="A403" s="29" t="n"/>
      <c r="B403" s="22" t="n"/>
      <c r="C403" s="30" t="n"/>
      <c r="D403" s="30" t="n"/>
      <c r="E403" s="31" t="n"/>
      <c r="F403" s="28">
        <f>IF(OR($H403&lt;&gt;"erfasst",$C403="",$D403=""),"",ROUND(MOD($D403-$C403,1)*24-N($E403)/60,2))</f>
        <v/>
      </c>
      <c r="G403" s="22" t="n"/>
      <c r="H403" s="22" t="n"/>
      <c r="I403" s="29" t="n"/>
      <c r="J403" s="10">
        <f>IF(OR($H403&lt;&gt;"erfasst",$A403=""),"",IF(AND($I403&lt;&gt;"",N($I403)-N($A403)&gt;Vorgaben!$C$11),"Frist überschritten",IF(N($F403)&gt;Vorgaben!$C$7,"über Höchstarbeitszeit",IF(AND(N($F403)&gt;9,N($E403)&lt;Vorgaben!$C$10),"Pause zu kurz",IF(AND(N($F403)&gt;6,N($E403)&lt;Vorgaben!$C$9),"Pause zu kurz",IF(AND(N($K403)&gt;0,N($K403)&lt;IF(N($A403)&gt;=DATE(2027,1,1),Vorgaben!$C$6,Vorgaben!$C$5)),"unter Mindestlohn",""))))))</f>
        <v/>
      </c>
      <c r="K403" s="28">
        <f>IF($B403="","",IFERROR(IF(N(INDEX(Personen!$E$2:$E$41,MATCH($B403,Personen!$B$2:$B$41,0)))=0,"",INDEX(Personen!$E$2:$E$41,MATCH($B403,Personen!$B$2:$B$41,0))),""))</f>
        <v/>
      </c>
      <c r="L403" s="28">
        <f>IF(OR($H403&lt;&gt;"erfasst",$F403=""),"",ROUND(N($F403)*N($K403),2))</f>
        <v/>
      </c>
      <c r="M403" s="22" t="n"/>
    </row>
    <row r="404">
      <c r="A404" s="29" t="n"/>
      <c r="B404" s="22" t="n"/>
      <c r="C404" s="30" t="n"/>
      <c r="D404" s="30" t="n"/>
      <c r="E404" s="31" t="n"/>
      <c r="F404" s="28">
        <f>IF(OR($H404&lt;&gt;"erfasst",$C404="",$D404=""),"",ROUND(MOD($D404-$C404,1)*24-N($E404)/60,2))</f>
        <v/>
      </c>
      <c r="G404" s="22" t="n"/>
      <c r="H404" s="22" t="n"/>
      <c r="I404" s="29" t="n"/>
      <c r="J404" s="10">
        <f>IF(OR($H404&lt;&gt;"erfasst",$A404=""),"",IF(AND($I404&lt;&gt;"",N($I404)-N($A404)&gt;Vorgaben!$C$11),"Frist überschritten",IF(N($F404)&gt;Vorgaben!$C$7,"über Höchstarbeitszeit",IF(AND(N($F404)&gt;9,N($E404)&lt;Vorgaben!$C$10),"Pause zu kurz",IF(AND(N($F404)&gt;6,N($E404)&lt;Vorgaben!$C$9),"Pause zu kurz",IF(AND(N($K404)&gt;0,N($K404)&lt;IF(N($A404)&gt;=DATE(2027,1,1),Vorgaben!$C$6,Vorgaben!$C$5)),"unter Mindestlohn",""))))))</f>
        <v/>
      </c>
      <c r="K404" s="28">
        <f>IF($B404="","",IFERROR(IF(N(INDEX(Personen!$E$2:$E$41,MATCH($B404,Personen!$B$2:$B$41,0)))=0,"",INDEX(Personen!$E$2:$E$41,MATCH($B404,Personen!$B$2:$B$41,0))),""))</f>
        <v/>
      </c>
      <c r="L404" s="28">
        <f>IF(OR($H404&lt;&gt;"erfasst",$F404=""),"",ROUND(N($F404)*N($K404),2))</f>
        <v/>
      </c>
      <c r="M404" s="22" t="n"/>
    </row>
    <row r="405">
      <c r="A405" s="29" t="n"/>
      <c r="B405" s="22" t="n"/>
      <c r="C405" s="30" t="n"/>
      <c r="D405" s="30" t="n"/>
      <c r="E405" s="31" t="n"/>
      <c r="F405" s="28">
        <f>IF(OR($H405&lt;&gt;"erfasst",$C405="",$D405=""),"",ROUND(MOD($D405-$C405,1)*24-N($E405)/60,2))</f>
        <v/>
      </c>
      <c r="G405" s="22" t="n"/>
      <c r="H405" s="22" t="n"/>
      <c r="I405" s="29" t="n"/>
      <c r="J405" s="10">
        <f>IF(OR($H405&lt;&gt;"erfasst",$A405=""),"",IF(AND($I405&lt;&gt;"",N($I405)-N($A405)&gt;Vorgaben!$C$11),"Frist überschritten",IF(N($F405)&gt;Vorgaben!$C$7,"über Höchstarbeitszeit",IF(AND(N($F405)&gt;9,N($E405)&lt;Vorgaben!$C$10),"Pause zu kurz",IF(AND(N($F405)&gt;6,N($E405)&lt;Vorgaben!$C$9),"Pause zu kurz",IF(AND(N($K405)&gt;0,N($K405)&lt;IF(N($A405)&gt;=DATE(2027,1,1),Vorgaben!$C$6,Vorgaben!$C$5)),"unter Mindestlohn",""))))))</f>
        <v/>
      </c>
      <c r="K405" s="28">
        <f>IF($B405="","",IFERROR(IF(N(INDEX(Personen!$E$2:$E$41,MATCH($B405,Personen!$B$2:$B$41,0)))=0,"",INDEX(Personen!$E$2:$E$41,MATCH($B405,Personen!$B$2:$B$41,0))),""))</f>
        <v/>
      </c>
      <c r="L405" s="28">
        <f>IF(OR($H405&lt;&gt;"erfasst",$F405=""),"",ROUND(N($F405)*N($K405),2))</f>
        <v/>
      </c>
      <c r="M405" s="22" t="n"/>
    </row>
    <row r="406">
      <c r="A406" s="29" t="n"/>
      <c r="B406" s="22" t="n"/>
      <c r="C406" s="30" t="n"/>
      <c r="D406" s="30" t="n"/>
      <c r="E406" s="31" t="n"/>
      <c r="F406" s="28">
        <f>IF(OR($H406&lt;&gt;"erfasst",$C406="",$D406=""),"",ROUND(MOD($D406-$C406,1)*24-N($E406)/60,2))</f>
        <v/>
      </c>
      <c r="G406" s="22" t="n"/>
      <c r="H406" s="22" t="n"/>
      <c r="I406" s="29" t="n"/>
      <c r="J406" s="10">
        <f>IF(OR($H406&lt;&gt;"erfasst",$A406=""),"",IF(AND($I406&lt;&gt;"",N($I406)-N($A406)&gt;Vorgaben!$C$11),"Frist überschritten",IF(N($F406)&gt;Vorgaben!$C$7,"über Höchstarbeitszeit",IF(AND(N($F406)&gt;9,N($E406)&lt;Vorgaben!$C$10),"Pause zu kurz",IF(AND(N($F406)&gt;6,N($E406)&lt;Vorgaben!$C$9),"Pause zu kurz",IF(AND(N($K406)&gt;0,N($K406)&lt;IF(N($A406)&gt;=DATE(2027,1,1),Vorgaben!$C$6,Vorgaben!$C$5)),"unter Mindestlohn",""))))))</f>
        <v/>
      </c>
      <c r="K406" s="28">
        <f>IF($B406="","",IFERROR(IF(N(INDEX(Personen!$E$2:$E$41,MATCH($B406,Personen!$B$2:$B$41,0)))=0,"",INDEX(Personen!$E$2:$E$41,MATCH($B406,Personen!$B$2:$B$41,0))),""))</f>
        <v/>
      </c>
      <c r="L406" s="28">
        <f>IF(OR($H406&lt;&gt;"erfasst",$F406=""),"",ROUND(N($F406)*N($K406),2))</f>
        <v/>
      </c>
      <c r="M406" s="22" t="n"/>
    </row>
    <row r="407">
      <c r="A407" s="29" t="n"/>
      <c r="B407" s="22" t="n"/>
      <c r="C407" s="30" t="n"/>
      <c r="D407" s="30" t="n"/>
      <c r="E407" s="31" t="n"/>
      <c r="F407" s="28">
        <f>IF(OR($H407&lt;&gt;"erfasst",$C407="",$D407=""),"",ROUND(MOD($D407-$C407,1)*24-N($E407)/60,2))</f>
        <v/>
      </c>
      <c r="G407" s="22" t="n"/>
      <c r="H407" s="22" t="n"/>
      <c r="I407" s="29" t="n"/>
      <c r="J407" s="10">
        <f>IF(OR($H407&lt;&gt;"erfasst",$A407=""),"",IF(AND($I407&lt;&gt;"",N($I407)-N($A407)&gt;Vorgaben!$C$11),"Frist überschritten",IF(N($F407)&gt;Vorgaben!$C$7,"über Höchstarbeitszeit",IF(AND(N($F407)&gt;9,N($E407)&lt;Vorgaben!$C$10),"Pause zu kurz",IF(AND(N($F407)&gt;6,N($E407)&lt;Vorgaben!$C$9),"Pause zu kurz",IF(AND(N($K407)&gt;0,N($K407)&lt;IF(N($A407)&gt;=DATE(2027,1,1),Vorgaben!$C$6,Vorgaben!$C$5)),"unter Mindestlohn",""))))))</f>
        <v/>
      </c>
      <c r="K407" s="28">
        <f>IF($B407="","",IFERROR(IF(N(INDEX(Personen!$E$2:$E$41,MATCH($B407,Personen!$B$2:$B$41,0)))=0,"",INDEX(Personen!$E$2:$E$41,MATCH($B407,Personen!$B$2:$B$41,0))),""))</f>
        <v/>
      </c>
      <c r="L407" s="28">
        <f>IF(OR($H407&lt;&gt;"erfasst",$F407=""),"",ROUND(N($F407)*N($K407),2))</f>
        <v/>
      </c>
      <c r="M407" s="22" t="n"/>
    </row>
    <row r="408">
      <c r="A408" s="29" t="n"/>
      <c r="B408" s="22" t="n"/>
      <c r="C408" s="30" t="n"/>
      <c r="D408" s="30" t="n"/>
      <c r="E408" s="31" t="n"/>
      <c r="F408" s="28">
        <f>IF(OR($H408&lt;&gt;"erfasst",$C408="",$D408=""),"",ROUND(MOD($D408-$C408,1)*24-N($E408)/60,2))</f>
        <v/>
      </c>
      <c r="G408" s="22" t="n"/>
      <c r="H408" s="22" t="n"/>
      <c r="I408" s="29" t="n"/>
      <c r="J408" s="10">
        <f>IF(OR($H408&lt;&gt;"erfasst",$A408=""),"",IF(AND($I408&lt;&gt;"",N($I408)-N($A408)&gt;Vorgaben!$C$11),"Frist überschritten",IF(N($F408)&gt;Vorgaben!$C$7,"über Höchstarbeitszeit",IF(AND(N($F408)&gt;9,N($E408)&lt;Vorgaben!$C$10),"Pause zu kurz",IF(AND(N($F408)&gt;6,N($E408)&lt;Vorgaben!$C$9),"Pause zu kurz",IF(AND(N($K408)&gt;0,N($K408)&lt;IF(N($A408)&gt;=DATE(2027,1,1),Vorgaben!$C$6,Vorgaben!$C$5)),"unter Mindestlohn",""))))))</f>
        <v/>
      </c>
      <c r="K408" s="28">
        <f>IF($B408="","",IFERROR(IF(N(INDEX(Personen!$E$2:$E$41,MATCH($B408,Personen!$B$2:$B$41,0)))=0,"",INDEX(Personen!$E$2:$E$41,MATCH($B408,Personen!$B$2:$B$41,0))),""))</f>
        <v/>
      </c>
      <c r="L408" s="28">
        <f>IF(OR($H408&lt;&gt;"erfasst",$F408=""),"",ROUND(N($F408)*N($K408),2))</f>
        <v/>
      </c>
      <c r="M408" s="22" t="n"/>
    </row>
    <row r="409">
      <c r="A409" s="29" t="n"/>
      <c r="B409" s="22" t="n"/>
      <c r="C409" s="30" t="n"/>
      <c r="D409" s="30" t="n"/>
      <c r="E409" s="31" t="n"/>
      <c r="F409" s="28">
        <f>IF(OR($H409&lt;&gt;"erfasst",$C409="",$D409=""),"",ROUND(MOD($D409-$C409,1)*24-N($E409)/60,2))</f>
        <v/>
      </c>
      <c r="G409" s="22" t="n"/>
      <c r="H409" s="22" t="n"/>
      <c r="I409" s="29" t="n"/>
      <c r="J409" s="10">
        <f>IF(OR($H409&lt;&gt;"erfasst",$A409=""),"",IF(AND($I409&lt;&gt;"",N($I409)-N($A409)&gt;Vorgaben!$C$11),"Frist überschritten",IF(N($F409)&gt;Vorgaben!$C$7,"über Höchstarbeitszeit",IF(AND(N($F409)&gt;9,N($E409)&lt;Vorgaben!$C$10),"Pause zu kurz",IF(AND(N($F409)&gt;6,N($E409)&lt;Vorgaben!$C$9),"Pause zu kurz",IF(AND(N($K409)&gt;0,N($K409)&lt;IF(N($A409)&gt;=DATE(2027,1,1),Vorgaben!$C$6,Vorgaben!$C$5)),"unter Mindestlohn",""))))))</f>
        <v/>
      </c>
      <c r="K409" s="28">
        <f>IF($B409="","",IFERROR(IF(N(INDEX(Personen!$E$2:$E$41,MATCH($B409,Personen!$B$2:$B$41,0)))=0,"",INDEX(Personen!$E$2:$E$41,MATCH($B409,Personen!$B$2:$B$41,0))),""))</f>
        <v/>
      </c>
      <c r="L409" s="28">
        <f>IF(OR($H409&lt;&gt;"erfasst",$F409=""),"",ROUND(N($F409)*N($K409),2))</f>
        <v/>
      </c>
      <c r="M409" s="22" t="n"/>
    </row>
    <row r="410">
      <c r="A410" s="29" t="n"/>
      <c r="B410" s="22" t="n"/>
      <c r="C410" s="30" t="n"/>
      <c r="D410" s="30" t="n"/>
      <c r="E410" s="31" t="n"/>
      <c r="F410" s="28">
        <f>IF(OR($H410&lt;&gt;"erfasst",$C410="",$D410=""),"",ROUND(MOD($D410-$C410,1)*24-N($E410)/60,2))</f>
        <v/>
      </c>
      <c r="G410" s="22" t="n"/>
      <c r="H410" s="22" t="n"/>
      <c r="I410" s="29" t="n"/>
      <c r="J410" s="10">
        <f>IF(OR($H410&lt;&gt;"erfasst",$A410=""),"",IF(AND($I410&lt;&gt;"",N($I410)-N($A410)&gt;Vorgaben!$C$11),"Frist überschritten",IF(N($F410)&gt;Vorgaben!$C$7,"über Höchstarbeitszeit",IF(AND(N($F410)&gt;9,N($E410)&lt;Vorgaben!$C$10),"Pause zu kurz",IF(AND(N($F410)&gt;6,N($E410)&lt;Vorgaben!$C$9),"Pause zu kurz",IF(AND(N($K410)&gt;0,N($K410)&lt;IF(N($A410)&gt;=DATE(2027,1,1),Vorgaben!$C$6,Vorgaben!$C$5)),"unter Mindestlohn",""))))))</f>
        <v/>
      </c>
      <c r="K410" s="28">
        <f>IF($B410="","",IFERROR(IF(N(INDEX(Personen!$E$2:$E$41,MATCH($B410,Personen!$B$2:$B$41,0)))=0,"",INDEX(Personen!$E$2:$E$41,MATCH($B410,Personen!$B$2:$B$41,0))),""))</f>
        <v/>
      </c>
      <c r="L410" s="28">
        <f>IF(OR($H410&lt;&gt;"erfasst",$F410=""),"",ROUND(N($F410)*N($K410),2))</f>
        <v/>
      </c>
      <c r="M410" s="22" t="n"/>
    </row>
    <row r="411">
      <c r="A411" s="29" t="n"/>
      <c r="B411" s="22" t="n"/>
      <c r="C411" s="30" t="n"/>
      <c r="D411" s="30" t="n"/>
      <c r="E411" s="31" t="n"/>
      <c r="F411" s="28">
        <f>IF(OR($H411&lt;&gt;"erfasst",$C411="",$D411=""),"",ROUND(MOD($D411-$C411,1)*24-N($E411)/60,2))</f>
        <v/>
      </c>
      <c r="G411" s="22" t="n"/>
      <c r="H411" s="22" t="n"/>
      <c r="I411" s="29" t="n"/>
      <c r="J411" s="10">
        <f>IF(OR($H411&lt;&gt;"erfasst",$A411=""),"",IF(AND($I411&lt;&gt;"",N($I411)-N($A411)&gt;Vorgaben!$C$11),"Frist überschritten",IF(N($F411)&gt;Vorgaben!$C$7,"über Höchstarbeitszeit",IF(AND(N($F411)&gt;9,N($E411)&lt;Vorgaben!$C$10),"Pause zu kurz",IF(AND(N($F411)&gt;6,N($E411)&lt;Vorgaben!$C$9),"Pause zu kurz",IF(AND(N($K411)&gt;0,N($K411)&lt;IF(N($A411)&gt;=DATE(2027,1,1),Vorgaben!$C$6,Vorgaben!$C$5)),"unter Mindestlohn",""))))))</f>
        <v/>
      </c>
      <c r="K411" s="28">
        <f>IF($B411="","",IFERROR(IF(N(INDEX(Personen!$E$2:$E$41,MATCH($B411,Personen!$B$2:$B$41,0)))=0,"",INDEX(Personen!$E$2:$E$41,MATCH($B411,Personen!$B$2:$B$41,0))),""))</f>
        <v/>
      </c>
      <c r="L411" s="28">
        <f>IF(OR($H411&lt;&gt;"erfasst",$F411=""),"",ROUND(N($F411)*N($K411),2))</f>
        <v/>
      </c>
      <c r="M411" s="22" t="n"/>
    </row>
    <row r="412">
      <c r="A412" s="29" t="n"/>
      <c r="B412" s="22" t="n"/>
      <c r="C412" s="30" t="n"/>
      <c r="D412" s="30" t="n"/>
      <c r="E412" s="31" t="n"/>
      <c r="F412" s="28">
        <f>IF(OR($H412&lt;&gt;"erfasst",$C412="",$D412=""),"",ROUND(MOD($D412-$C412,1)*24-N($E412)/60,2))</f>
        <v/>
      </c>
      <c r="G412" s="22" t="n"/>
      <c r="H412" s="22" t="n"/>
      <c r="I412" s="29" t="n"/>
      <c r="J412" s="10">
        <f>IF(OR($H412&lt;&gt;"erfasst",$A412=""),"",IF(AND($I412&lt;&gt;"",N($I412)-N($A412)&gt;Vorgaben!$C$11),"Frist überschritten",IF(N($F412)&gt;Vorgaben!$C$7,"über Höchstarbeitszeit",IF(AND(N($F412)&gt;9,N($E412)&lt;Vorgaben!$C$10),"Pause zu kurz",IF(AND(N($F412)&gt;6,N($E412)&lt;Vorgaben!$C$9),"Pause zu kurz",IF(AND(N($K412)&gt;0,N($K412)&lt;IF(N($A412)&gt;=DATE(2027,1,1),Vorgaben!$C$6,Vorgaben!$C$5)),"unter Mindestlohn",""))))))</f>
        <v/>
      </c>
      <c r="K412" s="28">
        <f>IF($B412="","",IFERROR(IF(N(INDEX(Personen!$E$2:$E$41,MATCH($B412,Personen!$B$2:$B$41,0)))=0,"",INDEX(Personen!$E$2:$E$41,MATCH($B412,Personen!$B$2:$B$41,0))),""))</f>
        <v/>
      </c>
      <c r="L412" s="28">
        <f>IF(OR($H412&lt;&gt;"erfasst",$F412=""),"",ROUND(N($F412)*N($K412),2))</f>
        <v/>
      </c>
      <c r="M412" s="22" t="n"/>
    </row>
    <row r="413">
      <c r="A413" s="29" t="n"/>
      <c r="B413" s="22" t="n"/>
      <c r="C413" s="30" t="n"/>
      <c r="D413" s="30" t="n"/>
      <c r="E413" s="31" t="n"/>
      <c r="F413" s="28">
        <f>IF(OR($H413&lt;&gt;"erfasst",$C413="",$D413=""),"",ROUND(MOD($D413-$C413,1)*24-N($E413)/60,2))</f>
        <v/>
      </c>
      <c r="G413" s="22" t="n"/>
      <c r="H413" s="22" t="n"/>
      <c r="I413" s="29" t="n"/>
      <c r="J413" s="10">
        <f>IF(OR($H413&lt;&gt;"erfasst",$A413=""),"",IF(AND($I413&lt;&gt;"",N($I413)-N($A413)&gt;Vorgaben!$C$11),"Frist überschritten",IF(N($F413)&gt;Vorgaben!$C$7,"über Höchstarbeitszeit",IF(AND(N($F413)&gt;9,N($E413)&lt;Vorgaben!$C$10),"Pause zu kurz",IF(AND(N($F413)&gt;6,N($E413)&lt;Vorgaben!$C$9),"Pause zu kurz",IF(AND(N($K413)&gt;0,N($K413)&lt;IF(N($A413)&gt;=DATE(2027,1,1),Vorgaben!$C$6,Vorgaben!$C$5)),"unter Mindestlohn",""))))))</f>
        <v/>
      </c>
      <c r="K413" s="28">
        <f>IF($B413="","",IFERROR(IF(N(INDEX(Personen!$E$2:$E$41,MATCH($B413,Personen!$B$2:$B$41,0)))=0,"",INDEX(Personen!$E$2:$E$41,MATCH($B413,Personen!$B$2:$B$41,0))),""))</f>
        <v/>
      </c>
      <c r="L413" s="28">
        <f>IF(OR($H413&lt;&gt;"erfasst",$F413=""),"",ROUND(N($F413)*N($K413),2))</f>
        <v/>
      </c>
      <c r="M413" s="22" t="n"/>
    </row>
    <row r="414">
      <c r="A414" s="29" t="n"/>
      <c r="B414" s="22" t="n"/>
      <c r="C414" s="30" t="n"/>
      <c r="D414" s="30" t="n"/>
      <c r="E414" s="31" t="n"/>
      <c r="F414" s="28">
        <f>IF(OR($H414&lt;&gt;"erfasst",$C414="",$D414=""),"",ROUND(MOD($D414-$C414,1)*24-N($E414)/60,2))</f>
        <v/>
      </c>
      <c r="G414" s="22" t="n"/>
      <c r="H414" s="22" t="n"/>
      <c r="I414" s="29" t="n"/>
      <c r="J414" s="10">
        <f>IF(OR($H414&lt;&gt;"erfasst",$A414=""),"",IF(AND($I414&lt;&gt;"",N($I414)-N($A414)&gt;Vorgaben!$C$11),"Frist überschritten",IF(N($F414)&gt;Vorgaben!$C$7,"über Höchstarbeitszeit",IF(AND(N($F414)&gt;9,N($E414)&lt;Vorgaben!$C$10),"Pause zu kurz",IF(AND(N($F414)&gt;6,N($E414)&lt;Vorgaben!$C$9),"Pause zu kurz",IF(AND(N($K414)&gt;0,N($K414)&lt;IF(N($A414)&gt;=DATE(2027,1,1),Vorgaben!$C$6,Vorgaben!$C$5)),"unter Mindestlohn",""))))))</f>
        <v/>
      </c>
      <c r="K414" s="28">
        <f>IF($B414="","",IFERROR(IF(N(INDEX(Personen!$E$2:$E$41,MATCH($B414,Personen!$B$2:$B$41,0)))=0,"",INDEX(Personen!$E$2:$E$41,MATCH($B414,Personen!$B$2:$B$41,0))),""))</f>
        <v/>
      </c>
      <c r="L414" s="28">
        <f>IF(OR($H414&lt;&gt;"erfasst",$F414=""),"",ROUND(N($F414)*N($K414),2))</f>
        <v/>
      </c>
      <c r="M414" s="22" t="n"/>
    </row>
    <row r="415">
      <c r="A415" s="29" t="n"/>
      <c r="B415" s="22" t="n"/>
      <c r="C415" s="30" t="n"/>
      <c r="D415" s="30" t="n"/>
      <c r="E415" s="31" t="n"/>
      <c r="F415" s="28">
        <f>IF(OR($H415&lt;&gt;"erfasst",$C415="",$D415=""),"",ROUND(MOD($D415-$C415,1)*24-N($E415)/60,2))</f>
        <v/>
      </c>
      <c r="G415" s="22" t="n"/>
      <c r="H415" s="22" t="n"/>
      <c r="I415" s="29" t="n"/>
      <c r="J415" s="10">
        <f>IF(OR($H415&lt;&gt;"erfasst",$A415=""),"",IF(AND($I415&lt;&gt;"",N($I415)-N($A415)&gt;Vorgaben!$C$11),"Frist überschritten",IF(N($F415)&gt;Vorgaben!$C$7,"über Höchstarbeitszeit",IF(AND(N($F415)&gt;9,N($E415)&lt;Vorgaben!$C$10),"Pause zu kurz",IF(AND(N($F415)&gt;6,N($E415)&lt;Vorgaben!$C$9),"Pause zu kurz",IF(AND(N($K415)&gt;0,N($K415)&lt;IF(N($A415)&gt;=DATE(2027,1,1),Vorgaben!$C$6,Vorgaben!$C$5)),"unter Mindestlohn",""))))))</f>
        <v/>
      </c>
      <c r="K415" s="28">
        <f>IF($B415="","",IFERROR(IF(N(INDEX(Personen!$E$2:$E$41,MATCH($B415,Personen!$B$2:$B$41,0)))=0,"",INDEX(Personen!$E$2:$E$41,MATCH($B415,Personen!$B$2:$B$41,0))),""))</f>
        <v/>
      </c>
      <c r="L415" s="28">
        <f>IF(OR($H415&lt;&gt;"erfasst",$F415=""),"",ROUND(N($F415)*N($K415),2))</f>
        <v/>
      </c>
      <c r="M415" s="22" t="n"/>
    </row>
    <row r="416">
      <c r="A416" s="29" t="n"/>
      <c r="B416" s="22" t="n"/>
      <c r="C416" s="30" t="n"/>
      <c r="D416" s="30" t="n"/>
      <c r="E416" s="31" t="n"/>
      <c r="F416" s="28">
        <f>IF(OR($H416&lt;&gt;"erfasst",$C416="",$D416=""),"",ROUND(MOD($D416-$C416,1)*24-N($E416)/60,2))</f>
        <v/>
      </c>
      <c r="G416" s="22" t="n"/>
      <c r="H416" s="22" t="n"/>
      <c r="I416" s="29" t="n"/>
      <c r="J416" s="10">
        <f>IF(OR($H416&lt;&gt;"erfasst",$A416=""),"",IF(AND($I416&lt;&gt;"",N($I416)-N($A416)&gt;Vorgaben!$C$11),"Frist überschritten",IF(N($F416)&gt;Vorgaben!$C$7,"über Höchstarbeitszeit",IF(AND(N($F416)&gt;9,N($E416)&lt;Vorgaben!$C$10),"Pause zu kurz",IF(AND(N($F416)&gt;6,N($E416)&lt;Vorgaben!$C$9),"Pause zu kurz",IF(AND(N($K416)&gt;0,N($K416)&lt;IF(N($A416)&gt;=DATE(2027,1,1),Vorgaben!$C$6,Vorgaben!$C$5)),"unter Mindestlohn",""))))))</f>
        <v/>
      </c>
      <c r="K416" s="28">
        <f>IF($B416="","",IFERROR(IF(N(INDEX(Personen!$E$2:$E$41,MATCH($B416,Personen!$B$2:$B$41,0)))=0,"",INDEX(Personen!$E$2:$E$41,MATCH($B416,Personen!$B$2:$B$41,0))),""))</f>
        <v/>
      </c>
      <c r="L416" s="28">
        <f>IF(OR($H416&lt;&gt;"erfasst",$F416=""),"",ROUND(N($F416)*N($K416),2))</f>
        <v/>
      </c>
      <c r="M416" s="22" t="n"/>
    </row>
    <row r="417">
      <c r="A417" s="29" t="n"/>
      <c r="B417" s="22" t="n"/>
      <c r="C417" s="30" t="n"/>
      <c r="D417" s="30" t="n"/>
      <c r="E417" s="31" t="n"/>
      <c r="F417" s="28">
        <f>IF(OR($H417&lt;&gt;"erfasst",$C417="",$D417=""),"",ROUND(MOD($D417-$C417,1)*24-N($E417)/60,2))</f>
        <v/>
      </c>
      <c r="G417" s="22" t="n"/>
      <c r="H417" s="22" t="n"/>
      <c r="I417" s="29" t="n"/>
      <c r="J417" s="10">
        <f>IF(OR($H417&lt;&gt;"erfasst",$A417=""),"",IF(AND($I417&lt;&gt;"",N($I417)-N($A417)&gt;Vorgaben!$C$11),"Frist überschritten",IF(N($F417)&gt;Vorgaben!$C$7,"über Höchstarbeitszeit",IF(AND(N($F417)&gt;9,N($E417)&lt;Vorgaben!$C$10),"Pause zu kurz",IF(AND(N($F417)&gt;6,N($E417)&lt;Vorgaben!$C$9),"Pause zu kurz",IF(AND(N($K417)&gt;0,N($K417)&lt;IF(N($A417)&gt;=DATE(2027,1,1),Vorgaben!$C$6,Vorgaben!$C$5)),"unter Mindestlohn",""))))))</f>
        <v/>
      </c>
      <c r="K417" s="28">
        <f>IF($B417="","",IFERROR(IF(N(INDEX(Personen!$E$2:$E$41,MATCH($B417,Personen!$B$2:$B$41,0)))=0,"",INDEX(Personen!$E$2:$E$41,MATCH($B417,Personen!$B$2:$B$41,0))),""))</f>
        <v/>
      </c>
      <c r="L417" s="28">
        <f>IF(OR($H417&lt;&gt;"erfasst",$F417=""),"",ROUND(N($F417)*N($K417),2))</f>
        <v/>
      </c>
      <c r="M417" s="22" t="n"/>
    </row>
    <row r="418">
      <c r="A418" s="29" t="n"/>
      <c r="B418" s="22" t="n"/>
      <c r="C418" s="30" t="n"/>
      <c r="D418" s="30" t="n"/>
      <c r="E418" s="31" t="n"/>
      <c r="F418" s="28">
        <f>IF(OR($H418&lt;&gt;"erfasst",$C418="",$D418=""),"",ROUND(MOD($D418-$C418,1)*24-N($E418)/60,2))</f>
        <v/>
      </c>
      <c r="G418" s="22" t="n"/>
      <c r="H418" s="22" t="n"/>
      <c r="I418" s="29" t="n"/>
      <c r="J418" s="10">
        <f>IF(OR($H418&lt;&gt;"erfasst",$A418=""),"",IF(AND($I418&lt;&gt;"",N($I418)-N($A418)&gt;Vorgaben!$C$11),"Frist überschritten",IF(N($F418)&gt;Vorgaben!$C$7,"über Höchstarbeitszeit",IF(AND(N($F418)&gt;9,N($E418)&lt;Vorgaben!$C$10),"Pause zu kurz",IF(AND(N($F418)&gt;6,N($E418)&lt;Vorgaben!$C$9),"Pause zu kurz",IF(AND(N($K418)&gt;0,N($K418)&lt;IF(N($A418)&gt;=DATE(2027,1,1),Vorgaben!$C$6,Vorgaben!$C$5)),"unter Mindestlohn",""))))))</f>
        <v/>
      </c>
      <c r="K418" s="28">
        <f>IF($B418="","",IFERROR(IF(N(INDEX(Personen!$E$2:$E$41,MATCH($B418,Personen!$B$2:$B$41,0)))=0,"",INDEX(Personen!$E$2:$E$41,MATCH($B418,Personen!$B$2:$B$41,0))),""))</f>
        <v/>
      </c>
      <c r="L418" s="28">
        <f>IF(OR($H418&lt;&gt;"erfasst",$F418=""),"",ROUND(N($F418)*N($K418),2))</f>
        <v/>
      </c>
      <c r="M418" s="22" t="n"/>
    </row>
    <row r="419">
      <c r="A419" s="29" t="n"/>
      <c r="B419" s="22" t="n"/>
      <c r="C419" s="30" t="n"/>
      <c r="D419" s="30" t="n"/>
      <c r="E419" s="31" t="n"/>
      <c r="F419" s="28">
        <f>IF(OR($H419&lt;&gt;"erfasst",$C419="",$D419=""),"",ROUND(MOD($D419-$C419,1)*24-N($E419)/60,2))</f>
        <v/>
      </c>
      <c r="G419" s="22" t="n"/>
      <c r="H419" s="22" t="n"/>
      <c r="I419" s="29" t="n"/>
      <c r="J419" s="10">
        <f>IF(OR($H419&lt;&gt;"erfasst",$A419=""),"",IF(AND($I419&lt;&gt;"",N($I419)-N($A419)&gt;Vorgaben!$C$11),"Frist überschritten",IF(N($F419)&gt;Vorgaben!$C$7,"über Höchstarbeitszeit",IF(AND(N($F419)&gt;9,N($E419)&lt;Vorgaben!$C$10),"Pause zu kurz",IF(AND(N($F419)&gt;6,N($E419)&lt;Vorgaben!$C$9),"Pause zu kurz",IF(AND(N($K419)&gt;0,N($K419)&lt;IF(N($A419)&gt;=DATE(2027,1,1),Vorgaben!$C$6,Vorgaben!$C$5)),"unter Mindestlohn",""))))))</f>
        <v/>
      </c>
      <c r="K419" s="28">
        <f>IF($B419="","",IFERROR(IF(N(INDEX(Personen!$E$2:$E$41,MATCH($B419,Personen!$B$2:$B$41,0)))=0,"",INDEX(Personen!$E$2:$E$41,MATCH($B419,Personen!$B$2:$B$41,0))),""))</f>
        <v/>
      </c>
      <c r="L419" s="28">
        <f>IF(OR($H419&lt;&gt;"erfasst",$F419=""),"",ROUND(N($F419)*N($K419),2))</f>
        <v/>
      </c>
      <c r="M419" s="22" t="n"/>
    </row>
    <row r="420">
      <c r="A420" s="29" t="n"/>
      <c r="B420" s="22" t="n"/>
      <c r="C420" s="30" t="n"/>
      <c r="D420" s="30" t="n"/>
      <c r="E420" s="31" t="n"/>
      <c r="F420" s="28">
        <f>IF(OR($H420&lt;&gt;"erfasst",$C420="",$D420=""),"",ROUND(MOD($D420-$C420,1)*24-N($E420)/60,2))</f>
        <v/>
      </c>
      <c r="G420" s="22" t="n"/>
      <c r="H420" s="22" t="n"/>
      <c r="I420" s="29" t="n"/>
      <c r="J420" s="10">
        <f>IF(OR($H420&lt;&gt;"erfasst",$A420=""),"",IF(AND($I420&lt;&gt;"",N($I420)-N($A420)&gt;Vorgaben!$C$11),"Frist überschritten",IF(N($F420)&gt;Vorgaben!$C$7,"über Höchstarbeitszeit",IF(AND(N($F420)&gt;9,N($E420)&lt;Vorgaben!$C$10),"Pause zu kurz",IF(AND(N($F420)&gt;6,N($E420)&lt;Vorgaben!$C$9),"Pause zu kurz",IF(AND(N($K420)&gt;0,N($K420)&lt;IF(N($A420)&gt;=DATE(2027,1,1),Vorgaben!$C$6,Vorgaben!$C$5)),"unter Mindestlohn",""))))))</f>
        <v/>
      </c>
      <c r="K420" s="28">
        <f>IF($B420="","",IFERROR(IF(N(INDEX(Personen!$E$2:$E$41,MATCH($B420,Personen!$B$2:$B$41,0)))=0,"",INDEX(Personen!$E$2:$E$41,MATCH($B420,Personen!$B$2:$B$41,0))),""))</f>
        <v/>
      </c>
      <c r="L420" s="28">
        <f>IF(OR($H420&lt;&gt;"erfasst",$F420=""),"",ROUND(N($F420)*N($K420),2))</f>
        <v/>
      </c>
      <c r="M420" s="22" t="n"/>
    </row>
    <row r="421">
      <c r="A421" s="29" t="n"/>
      <c r="B421" s="22" t="n"/>
      <c r="C421" s="30" t="n"/>
      <c r="D421" s="30" t="n"/>
      <c r="E421" s="31" t="n"/>
      <c r="F421" s="28">
        <f>IF(OR($H421&lt;&gt;"erfasst",$C421="",$D421=""),"",ROUND(MOD($D421-$C421,1)*24-N($E421)/60,2))</f>
        <v/>
      </c>
      <c r="G421" s="22" t="n"/>
      <c r="H421" s="22" t="n"/>
      <c r="I421" s="29" t="n"/>
      <c r="J421" s="10">
        <f>IF(OR($H421&lt;&gt;"erfasst",$A421=""),"",IF(AND($I421&lt;&gt;"",N($I421)-N($A421)&gt;Vorgaben!$C$11),"Frist überschritten",IF(N($F421)&gt;Vorgaben!$C$7,"über Höchstarbeitszeit",IF(AND(N($F421)&gt;9,N($E421)&lt;Vorgaben!$C$10),"Pause zu kurz",IF(AND(N($F421)&gt;6,N($E421)&lt;Vorgaben!$C$9),"Pause zu kurz",IF(AND(N($K421)&gt;0,N($K421)&lt;IF(N($A421)&gt;=DATE(2027,1,1),Vorgaben!$C$6,Vorgaben!$C$5)),"unter Mindestlohn",""))))))</f>
        <v/>
      </c>
      <c r="K421" s="28">
        <f>IF($B421="","",IFERROR(IF(N(INDEX(Personen!$E$2:$E$41,MATCH($B421,Personen!$B$2:$B$41,0)))=0,"",INDEX(Personen!$E$2:$E$41,MATCH($B421,Personen!$B$2:$B$41,0))),""))</f>
        <v/>
      </c>
      <c r="L421" s="28">
        <f>IF(OR($H421&lt;&gt;"erfasst",$F421=""),"",ROUND(N($F421)*N($K421),2))</f>
        <v/>
      </c>
      <c r="M421" s="22" t="n"/>
    </row>
    <row r="422">
      <c r="A422" s="29" t="n"/>
      <c r="B422" s="22" t="n"/>
      <c r="C422" s="30" t="n"/>
      <c r="D422" s="30" t="n"/>
      <c r="E422" s="31" t="n"/>
      <c r="F422" s="28">
        <f>IF(OR($H422&lt;&gt;"erfasst",$C422="",$D422=""),"",ROUND(MOD($D422-$C422,1)*24-N($E422)/60,2))</f>
        <v/>
      </c>
      <c r="G422" s="22" t="n"/>
      <c r="H422" s="22" t="n"/>
      <c r="I422" s="29" t="n"/>
      <c r="J422" s="10">
        <f>IF(OR($H422&lt;&gt;"erfasst",$A422=""),"",IF(AND($I422&lt;&gt;"",N($I422)-N($A422)&gt;Vorgaben!$C$11),"Frist überschritten",IF(N($F422)&gt;Vorgaben!$C$7,"über Höchstarbeitszeit",IF(AND(N($F422)&gt;9,N($E422)&lt;Vorgaben!$C$10),"Pause zu kurz",IF(AND(N($F422)&gt;6,N($E422)&lt;Vorgaben!$C$9),"Pause zu kurz",IF(AND(N($K422)&gt;0,N($K422)&lt;IF(N($A422)&gt;=DATE(2027,1,1),Vorgaben!$C$6,Vorgaben!$C$5)),"unter Mindestlohn",""))))))</f>
        <v/>
      </c>
      <c r="K422" s="28">
        <f>IF($B422="","",IFERROR(IF(N(INDEX(Personen!$E$2:$E$41,MATCH($B422,Personen!$B$2:$B$41,0)))=0,"",INDEX(Personen!$E$2:$E$41,MATCH($B422,Personen!$B$2:$B$41,0))),""))</f>
        <v/>
      </c>
      <c r="L422" s="28">
        <f>IF(OR($H422&lt;&gt;"erfasst",$F422=""),"",ROUND(N($F422)*N($K422),2))</f>
        <v/>
      </c>
      <c r="M422" s="22" t="n"/>
    </row>
    <row r="423">
      <c r="A423" s="29" t="n"/>
      <c r="B423" s="22" t="n"/>
      <c r="C423" s="30" t="n"/>
      <c r="D423" s="30" t="n"/>
      <c r="E423" s="31" t="n"/>
      <c r="F423" s="28">
        <f>IF(OR($H423&lt;&gt;"erfasst",$C423="",$D423=""),"",ROUND(MOD($D423-$C423,1)*24-N($E423)/60,2))</f>
        <v/>
      </c>
      <c r="G423" s="22" t="n"/>
      <c r="H423" s="22" t="n"/>
      <c r="I423" s="29" t="n"/>
      <c r="J423" s="10">
        <f>IF(OR($H423&lt;&gt;"erfasst",$A423=""),"",IF(AND($I423&lt;&gt;"",N($I423)-N($A423)&gt;Vorgaben!$C$11),"Frist überschritten",IF(N($F423)&gt;Vorgaben!$C$7,"über Höchstarbeitszeit",IF(AND(N($F423)&gt;9,N($E423)&lt;Vorgaben!$C$10),"Pause zu kurz",IF(AND(N($F423)&gt;6,N($E423)&lt;Vorgaben!$C$9),"Pause zu kurz",IF(AND(N($K423)&gt;0,N($K423)&lt;IF(N($A423)&gt;=DATE(2027,1,1),Vorgaben!$C$6,Vorgaben!$C$5)),"unter Mindestlohn",""))))))</f>
        <v/>
      </c>
      <c r="K423" s="28">
        <f>IF($B423="","",IFERROR(IF(N(INDEX(Personen!$E$2:$E$41,MATCH($B423,Personen!$B$2:$B$41,0)))=0,"",INDEX(Personen!$E$2:$E$41,MATCH($B423,Personen!$B$2:$B$41,0))),""))</f>
        <v/>
      </c>
      <c r="L423" s="28">
        <f>IF(OR($H423&lt;&gt;"erfasst",$F423=""),"",ROUND(N($F423)*N($K423),2))</f>
        <v/>
      </c>
      <c r="M423" s="22" t="n"/>
    </row>
    <row r="424">
      <c r="A424" s="29" t="n"/>
      <c r="B424" s="22" t="n"/>
      <c r="C424" s="30" t="n"/>
      <c r="D424" s="30" t="n"/>
      <c r="E424" s="31" t="n"/>
      <c r="F424" s="28">
        <f>IF(OR($H424&lt;&gt;"erfasst",$C424="",$D424=""),"",ROUND(MOD($D424-$C424,1)*24-N($E424)/60,2))</f>
        <v/>
      </c>
      <c r="G424" s="22" t="n"/>
      <c r="H424" s="22" t="n"/>
      <c r="I424" s="29" t="n"/>
      <c r="J424" s="10">
        <f>IF(OR($H424&lt;&gt;"erfasst",$A424=""),"",IF(AND($I424&lt;&gt;"",N($I424)-N($A424)&gt;Vorgaben!$C$11),"Frist überschritten",IF(N($F424)&gt;Vorgaben!$C$7,"über Höchstarbeitszeit",IF(AND(N($F424)&gt;9,N($E424)&lt;Vorgaben!$C$10),"Pause zu kurz",IF(AND(N($F424)&gt;6,N($E424)&lt;Vorgaben!$C$9),"Pause zu kurz",IF(AND(N($K424)&gt;0,N($K424)&lt;IF(N($A424)&gt;=DATE(2027,1,1),Vorgaben!$C$6,Vorgaben!$C$5)),"unter Mindestlohn",""))))))</f>
        <v/>
      </c>
      <c r="K424" s="28">
        <f>IF($B424="","",IFERROR(IF(N(INDEX(Personen!$E$2:$E$41,MATCH($B424,Personen!$B$2:$B$41,0)))=0,"",INDEX(Personen!$E$2:$E$41,MATCH($B424,Personen!$B$2:$B$41,0))),""))</f>
        <v/>
      </c>
      <c r="L424" s="28">
        <f>IF(OR($H424&lt;&gt;"erfasst",$F424=""),"",ROUND(N($F424)*N($K424),2))</f>
        <v/>
      </c>
      <c r="M424" s="22" t="n"/>
    </row>
    <row r="425">
      <c r="A425" s="29" t="n"/>
      <c r="B425" s="22" t="n"/>
      <c r="C425" s="30" t="n"/>
      <c r="D425" s="30" t="n"/>
      <c r="E425" s="31" t="n"/>
      <c r="F425" s="28">
        <f>IF(OR($H425&lt;&gt;"erfasst",$C425="",$D425=""),"",ROUND(MOD($D425-$C425,1)*24-N($E425)/60,2))</f>
        <v/>
      </c>
      <c r="G425" s="22" t="n"/>
      <c r="H425" s="22" t="n"/>
      <c r="I425" s="29" t="n"/>
      <c r="J425" s="10">
        <f>IF(OR($H425&lt;&gt;"erfasst",$A425=""),"",IF(AND($I425&lt;&gt;"",N($I425)-N($A425)&gt;Vorgaben!$C$11),"Frist überschritten",IF(N($F425)&gt;Vorgaben!$C$7,"über Höchstarbeitszeit",IF(AND(N($F425)&gt;9,N($E425)&lt;Vorgaben!$C$10),"Pause zu kurz",IF(AND(N($F425)&gt;6,N($E425)&lt;Vorgaben!$C$9),"Pause zu kurz",IF(AND(N($K425)&gt;0,N($K425)&lt;IF(N($A425)&gt;=DATE(2027,1,1),Vorgaben!$C$6,Vorgaben!$C$5)),"unter Mindestlohn",""))))))</f>
        <v/>
      </c>
      <c r="K425" s="28">
        <f>IF($B425="","",IFERROR(IF(N(INDEX(Personen!$E$2:$E$41,MATCH($B425,Personen!$B$2:$B$41,0)))=0,"",INDEX(Personen!$E$2:$E$41,MATCH($B425,Personen!$B$2:$B$41,0))),""))</f>
        <v/>
      </c>
      <c r="L425" s="28">
        <f>IF(OR($H425&lt;&gt;"erfasst",$F425=""),"",ROUND(N($F425)*N($K425),2))</f>
        <v/>
      </c>
      <c r="M425" s="22" t="n"/>
    </row>
    <row r="426">
      <c r="A426" s="29" t="n"/>
      <c r="B426" s="22" t="n"/>
      <c r="C426" s="30" t="n"/>
      <c r="D426" s="30" t="n"/>
      <c r="E426" s="31" t="n"/>
      <c r="F426" s="28">
        <f>IF(OR($H426&lt;&gt;"erfasst",$C426="",$D426=""),"",ROUND(MOD($D426-$C426,1)*24-N($E426)/60,2))</f>
        <v/>
      </c>
      <c r="G426" s="22" t="n"/>
      <c r="H426" s="22" t="n"/>
      <c r="I426" s="29" t="n"/>
      <c r="J426" s="10">
        <f>IF(OR($H426&lt;&gt;"erfasst",$A426=""),"",IF(AND($I426&lt;&gt;"",N($I426)-N($A426)&gt;Vorgaben!$C$11),"Frist überschritten",IF(N($F426)&gt;Vorgaben!$C$7,"über Höchstarbeitszeit",IF(AND(N($F426)&gt;9,N($E426)&lt;Vorgaben!$C$10),"Pause zu kurz",IF(AND(N($F426)&gt;6,N($E426)&lt;Vorgaben!$C$9),"Pause zu kurz",IF(AND(N($K426)&gt;0,N($K426)&lt;IF(N($A426)&gt;=DATE(2027,1,1),Vorgaben!$C$6,Vorgaben!$C$5)),"unter Mindestlohn",""))))))</f>
        <v/>
      </c>
      <c r="K426" s="28">
        <f>IF($B426="","",IFERROR(IF(N(INDEX(Personen!$E$2:$E$41,MATCH($B426,Personen!$B$2:$B$41,0)))=0,"",INDEX(Personen!$E$2:$E$41,MATCH($B426,Personen!$B$2:$B$41,0))),""))</f>
        <v/>
      </c>
      <c r="L426" s="28">
        <f>IF(OR($H426&lt;&gt;"erfasst",$F426=""),"",ROUND(N($F426)*N($K426),2))</f>
        <v/>
      </c>
      <c r="M426" s="22" t="n"/>
    </row>
    <row r="427">
      <c r="A427" s="29" t="n"/>
      <c r="B427" s="22" t="n"/>
      <c r="C427" s="30" t="n"/>
      <c r="D427" s="30" t="n"/>
      <c r="E427" s="31" t="n"/>
      <c r="F427" s="28">
        <f>IF(OR($H427&lt;&gt;"erfasst",$C427="",$D427=""),"",ROUND(MOD($D427-$C427,1)*24-N($E427)/60,2))</f>
        <v/>
      </c>
      <c r="G427" s="22" t="n"/>
      <c r="H427" s="22" t="n"/>
      <c r="I427" s="29" t="n"/>
      <c r="J427" s="10">
        <f>IF(OR($H427&lt;&gt;"erfasst",$A427=""),"",IF(AND($I427&lt;&gt;"",N($I427)-N($A427)&gt;Vorgaben!$C$11),"Frist überschritten",IF(N($F427)&gt;Vorgaben!$C$7,"über Höchstarbeitszeit",IF(AND(N($F427)&gt;9,N($E427)&lt;Vorgaben!$C$10),"Pause zu kurz",IF(AND(N($F427)&gt;6,N($E427)&lt;Vorgaben!$C$9),"Pause zu kurz",IF(AND(N($K427)&gt;0,N($K427)&lt;IF(N($A427)&gt;=DATE(2027,1,1),Vorgaben!$C$6,Vorgaben!$C$5)),"unter Mindestlohn",""))))))</f>
        <v/>
      </c>
      <c r="K427" s="28">
        <f>IF($B427="","",IFERROR(IF(N(INDEX(Personen!$E$2:$E$41,MATCH($B427,Personen!$B$2:$B$41,0)))=0,"",INDEX(Personen!$E$2:$E$41,MATCH($B427,Personen!$B$2:$B$41,0))),""))</f>
        <v/>
      </c>
      <c r="L427" s="28">
        <f>IF(OR($H427&lt;&gt;"erfasst",$F427=""),"",ROUND(N($F427)*N($K427),2))</f>
        <v/>
      </c>
      <c r="M427" s="22" t="n"/>
    </row>
    <row r="428">
      <c r="A428" s="29" t="n"/>
      <c r="B428" s="22" t="n"/>
      <c r="C428" s="30" t="n"/>
      <c r="D428" s="30" t="n"/>
      <c r="E428" s="31" t="n"/>
      <c r="F428" s="28">
        <f>IF(OR($H428&lt;&gt;"erfasst",$C428="",$D428=""),"",ROUND(MOD($D428-$C428,1)*24-N($E428)/60,2))</f>
        <v/>
      </c>
      <c r="G428" s="22" t="n"/>
      <c r="H428" s="22" t="n"/>
      <c r="I428" s="29" t="n"/>
      <c r="J428" s="10">
        <f>IF(OR($H428&lt;&gt;"erfasst",$A428=""),"",IF(AND($I428&lt;&gt;"",N($I428)-N($A428)&gt;Vorgaben!$C$11),"Frist überschritten",IF(N($F428)&gt;Vorgaben!$C$7,"über Höchstarbeitszeit",IF(AND(N($F428)&gt;9,N($E428)&lt;Vorgaben!$C$10),"Pause zu kurz",IF(AND(N($F428)&gt;6,N($E428)&lt;Vorgaben!$C$9),"Pause zu kurz",IF(AND(N($K428)&gt;0,N($K428)&lt;IF(N($A428)&gt;=DATE(2027,1,1),Vorgaben!$C$6,Vorgaben!$C$5)),"unter Mindestlohn",""))))))</f>
        <v/>
      </c>
      <c r="K428" s="28">
        <f>IF($B428="","",IFERROR(IF(N(INDEX(Personen!$E$2:$E$41,MATCH($B428,Personen!$B$2:$B$41,0)))=0,"",INDEX(Personen!$E$2:$E$41,MATCH($B428,Personen!$B$2:$B$41,0))),""))</f>
        <v/>
      </c>
      <c r="L428" s="28">
        <f>IF(OR($H428&lt;&gt;"erfasst",$F428=""),"",ROUND(N($F428)*N($K428),2))</f>
        <v/>
      </c>
      <c r="M428" s="22" t="n"/>
    </row>
    <row r="429">
      <c r="A429" s="29" t="n"/>
      <c r="B429" s="22" t="n"/>
      <c r="C429" s="30" t="n"/>
      <c r="D429" s="30" t="n"/>
      <c r="E429" s="31" t="n"/>
      <c r="F429" s="28">
        <f>IF(OR($H429&lt;&gt;"erfasst",$C429="",$D429=""),"",ROUND(MOD($D429-$C429,1)*24-N($E429)/60,2))</f>
        <v/>
      </c>
      <c r="G429" s="22" t="n"/>
      <c r="H429" s="22" t="n"/>
      <c r="I429" s="29" t="n"/>
      <c r="J429" s="10">
        <f>IF(OR($H429&lt;&gt;"erfasst",$A429=""),"",IF(AND($I429&lt;&gt;"",N($I429)-N($A429)&gt;Vorgaben!$C$11),"Frist überschritten",IF(N($F429)&gt;Vorgaben!$C$7,"über Höchstarbeitszeit",IF(AND(N($F429)&gt;9,N($E429)&lt;Vorgaben!$C$10),"Pause zu kurz",IF(AND(N($F429)&gt;6,N($E429)&lt;Vorgaben!$C$9),"Pause zu kurz",IF(AND(N($K429)&gt;0,N($K429)&lt;IF(N($A429)&gt;=DATE(2027,1,1),Vorgaben!$C$6,Vorgaben!$C$5)),"unter Mindestlohn",""))))))</f>
        <v/>
      </c>
      <c r="K429" s="28">
        <f>IF($B429="","",IFERROR(IF(N(INDEX(Personen!$E$2:$E$41,MATCH($B429,Personen!$B$2:$B$41,0)))=0,"",INDEX(Personen!$E$2:$E$41,MATCH($B429,Personen!$B$2:$B$41,0))),""))</f>
        <v/>
      </c>
      <c r="L429" s="28">
        <f>IF(OR($H429&lt;&gt;"erfasst",$F429=""),"",ROUND(N($F429)*N($K429),2))</f>
        <v/>
      </c>
      <c r="M429" s="22" t="n"/>
    </row>
    <row r="430">
      <c r="A430" s="29" t="n"/>
      <c r="B430" s="22" t="n"/>
      <c r="C430" s="30" t="n"/>
      <c r="D430" s="30" t="n"/>
      <c r="E430" s="31" t="n"/>
      <c r="F430" s="28">
        <f>IF(OR($H430&lt;&gt;"erfasst",$C430="",$D430=""),"",ROUND(MOD($D430-$C430,1)*24-N($E430)/60,2))</f>
        <v/>
      </c>
      <c r="G430" s="22" t="n"/>
      <c r="H430" s="22" t="n"/>
      <c r="I430" s="29" t="n"/>
      <c r="J430" s="10">
        <f>IF(OR($H430&lt;&gt;"erfasst",$A430=""),"",IF(AND($I430&lt;&gt;"",N($I430)-N($A430)&gt;Vorgaben!$C$11),"Frist überschritten",IF(N($F430)&gt;Vorgaben!$C$7,"über Höchstarbeitszeit",IF(AND(N($F430)&gt;9,N($E430)&lt;Vorgaben!$C$10),"Pause zu kurz",IF(AND(N($F430)&gt;6,N($E430)&lt;Vorgaben!$C$9),"Pause zu kurz",IF(AND(N($K430)&gt;0,N($K430)&lt;IF(N($A430)&gt;=DATE(2027,1,1),Vorgaben!$C$6,Vorgaben!$C$5)),"unter Mindestlohn",""))))))</f>
        <v/>
      </c>
      <c r="K430" s="28">
        <f>IF($B430="","",IFERROR(IF(N(INDEX(Personen!$E$2:$E$41,MATCH($B430,Personen!$B$2:$B$41,0)))=0,"",INDEX(Personen!$E$2:$E$41,MATCH($B430,Personen!$B$2:$B$41,0))),""))</f>
        <v/>
      </c>
      <c r="L430" s="28">
        <f>IF(OR($H430&lt;&gt;"erfasst",$F430=""),"",ROUND(N($F430)*N($K430),2))</f>
        <v/>
      </c>
      <c r="M430" s="22" t="n"/>
    </row>
    <row r="431">
      <c r="A431" s="29" t="n"/>
      <c r="B431" s="22" t="n"/>
      <c r="C431" s="30" t="n"/>
      <c r="D431" s="30" t="n"/>
      <c r="E431" s="31" t="n"/>
      <c r="F431" s="28">
        <f>IF(OR($H431&lt;&gt;"erfasst",$C431="",$D431=""),"",ROUND(MOD($D431-$C431,1)*24-N($E431)/60,2))</f>
        <v/>
      </c>
      <c r="G431" s="22" t="n"/>
      <c r="H431" s="22" t="n"/>
      <c r="I431" s="29" t="n"/>
      <c r="J431" s="10">
        <f>IF(OR($H431&lt;&gt;"erfasst",$A431=""),"",IF(AND($I431&lt;&gt;"",N($I431)-N($A431)&gt;Vorgaben!$C$11),"Frist überschritten",IF(N($F431)&gt;Vorgaben!$C$7,"über Höchstarbeitszeit",IF(AND(N($F431)&gt;9,N($E431)&lt;Vorgaben!$C$10),"Pause zu kurz",IF(AND(N($F431)&gt;6,N($E431)&lt;Vorgaben!$C$9),"Pause zu kurz",IF(AND(N($K431)&gt;0,N($K431)&lt;IF(N($A431)&gt;=DATE(2027,1,1),Vorgaben!$C$6,Vorgaben!$C$5)),"unter Mindestlohn",""))))))</f>
        <v/>
      </c>
      <c r="K431" s="28">
        <f>IF($B431="","",IFERROR(IF(N(INDEX(Personen!$E$2:$E$41,MATCH($B431,Personen!$B$2:$B$41,0)))=0,"",INDEX(Personen!$E$2:$E$41,MATCH($B431,Personen!$B$2:$B$41,0))),""))</f>
        <v/>
      </c>
      <c r="L431" s="28">
        <f>IF(OR($H431&lt;&gt;"erfasst",$F431=""),"",ROUND(N($F431)*N($K431),2))</f>
        <v/>
      </c>
      <c r="M431" s="22" t="n"/>
    </row>
    <row r="432">
      <c r="A432" s="29" t="n"/>
      <c r="B432" s="22" t="n"/>
      <c r="C432" s="30" t="n"/>
      <c r="D432" s="30" t="n"/>
      <c r="E432" s="31" t="n"/>
      <c r="F432" s="28">
        <f>IF(OR($H432&lt;&gt;"erfasst",$C432="",$D432=""),"",ROUND(MOD($D432-$C432,1)*24-N($E432)/60,2))</f>
        <v/>
      </c>
      <c r="G432" s="22" t="n"/>
      <c r="H432" s="22" t="n"/>
      <c r="I432" s="29" t="n"/>
      <c r="J432" s="10">
        <f>IF(OR($H432&lt;&gt;"erfasst",$A432=""),"",IF(AND($I432&lt;&gt;"",N($I432)-N($A432)&gt;Vorgaben!$C$11),"Frist überschritten",IF(N($F432)&gt;Vorgaben!$C$7,"über Höchstarbeitszeit",IF(AND(N($F432)&gt;9,N($E432)&lt;Vorgaben!$C$10),"Pause zu kurz",IF(AND(N($F432)&gt;6,N($E432)&lt;Vorgaben!$C$9),"Pause zu kurz",IF(AND(N($K432)&gt;0,N($K432)&lt;IF(N($A432)&gt;=DATE(2027,1,1),Vorgaben!$C$6,Vorgaben!$C$5)),"unter Mindestlohn",""))))))</f>
        <v/>
      </c>
      <c r="K432" s="28">
        <f>IF($B432="","",IFERROR(IF(N(INDEX(Personen!$E$2:$E$41,MATCH($B432,Personen!$B$2:$B$41,0)))=0,"",INDEX(Personen!$E$2:$E$41,MATCH($B432,Personen!$B$2:$B$41,0))),""))</f>
        <v/>
      </c>
      <c r="L432" s="28">
        <f>IF(OR($H432&lt;&gt;"erfasst",$F432=""),"",ROUND(N($F432)*N($K432),2))</f>
        <v/>
      </c>
      <c r="M432" s="22" t="n"/>
    </row>
    <row r="433">
      <c r="A433" s="29" t="n"/>
      <c r="B433" s="22" t="n"/>
      <c r="C433" s="30" t="n"/>
      <c r="D433" s="30" t="n"/>
      <c r="E433" s="31" t="n"/>
      <c r="F433" s="28">
        <f>IF(OR($H433&lt;&gt;"erfasst",$C433="",$D433=""),"",ROUND(MOD($D433-$C433,1)*24-N($E433)/60,2))</f>
        <v/>
      </c>
      <c r="G433" s="22" t="n"/>
      <c r="H433" s="22" t="n"/>
      <c r="I433" s="29" t="n"/>
      <c r="J433" s="10">
        <f>IF(OR($H433&lt;&gt;"erfasst",$A433=""),"",IF(AND($I433&lt;&gt;"",N($I433)-N($A433)&gt;Vorgaben!$C$11),"Frist überschritten",IF(N($F433)&gt;Vorgaben!$C$7,"über Höchstarbeitszeit",IF(AND(N($F433)&gt;9,N($E433)&lt;Vorgaben!$C$10),"Pause zu kurz",IF(AND(N($F433)&gt;6,N($E433)&lt;Vorgaben!$C$9),"Pause zu kurz",IF(AND(N($K433)&gt;0,N($K433)&lt;IF(N($A433)&gt;=DATE(2027,1,1),Vorgaben!$C$6,Vorgaben!$C$5)),"unter Mindestlohn",""))))))</f>
        <v/>
      </c>
      <c r="K433" s="28">
        <f>IF($B433="","",IFERROR(IF(N(INDEX(Personen!$E$2:$E$41,MATCH($B433,Personen!$B$2:$B$41,0)))=0,"",INDEX(Personen!$E$2:$E$41,MATCH($B433,Personen!$B$2:$B$41,0))),""))</f>
        <v/>
      </c>
      <c r="L433" s="28">
        <f>IF(OR($H433&lt;&gt;"erfasst",$F433=""),"",ROUND(N($F433)*N($K433),2))</f>
        <v/>
      </c>
      <c r="M433" s="22" t="n"/>
    </row>
    <row r="434">
      <c r="A434" s="29" t="n"/>
      <c r="B434" s="22" t="n"/>
      <c r="C434" s="30" t="n"/>
      <c r="D434" s="30" t="n"/>
      <c r="E434" s="31" t="n"/>
      <c r="F434" s="28">
        <f>IF(OR($H434&lt;&gt;"erfasst",$C434="",$D434=""),"",ROUND(MOD($D434-$C434,1)*24-N($E434)/60,2))</f>
        <v/>
      </c>
      <c r="G434" s="22" t="n"/>
      <c r="H434" s="22" t="n"/>
      <c r="I434" s="29" t="n"/>
      <c r="J434" s="10">
        <f>IF(OR($H434&lt;&gt;"erfasst",$A434=""),"",IF(AND($I434&lt;&gt;"",N($I434)-N($A434)&gt;Vorgaben!$C$11),"Frist überschritten",IF(N($F434)&gt;Vorgaben!$C$7,"über Höchstarbeitszeit",IF(AND(N($F434)&gt;9,N($E434)&lt;Vorgaben!$C$10),"Pause zu kurz",IF(AND(N($F434)&gt;6,N($E434)&lt;Vorgaben!$C$9),"Pause zu kurz",IF(AND(N($K434)&gt;0,N($K434)&lt;IF(N($A434)&gt;=DATE(2027,1,1),Vorgaben!$C$6,Vorgaben!$C$5)),"unter Mindestlohn",""))))))</f>
        <v/>
      </c>
      <c r="K434" s="28">
        <f>IF($B434="","",IFERROR(IF(N(INDEX(Personen!$E$2:$E$41,MATCH($B434,Personen!$B$2:$B$41,0)))=0,"",INDEX(Personen!$E$2:$E$41,MATCH($B434,Personen!$B$2:$B$41,0))),""))</f>
        <v/>
      </c>
      <c r="L434" s="28">
        <f>IF(OR($H434&lt;&gt;"erfasst",$F434=""),"",ROUND(N($F434)*N($K434),2))</f>
        <v/>
      </c>
      <c r="M434" s="22" t="n"/>
    </row>
    <row r="435">
      <c r="A435" s="29" t="n"/>
      <c r="B435" s="22" t="n"/>
      <c r="C435" s="30" t="n"/>
      <c r="D435" s="30" t="n"/>
      <c r="E435" s="31" t="n"/>
      <c r="F435" s="28">
        <f>IF(OR($H435&lt;&gt;"erfasst",$C435="",$D435=""),"",ROUND(MOD($D435-$C435,1)*24-N($E435)/60,2))</f>
        <v/>
      </c>
      <c r="G435" s="22" t="n"/>
      <c r="H435" s="22" t="n"/>
      <c r="I435" s="29" t="n"/>
      <c r="J435" s="10">
        <f>IF(OR($H435&lt;&gt;"erfasst",$A435=""),"",IF(AND($I435&lt;&gt;"",N($I435)-N($A435)&gt;Vorgaben!$C$11),"Frist überschritten",IF(N($F435)&gt;Vorgaben!$C$7,"über Höchstarbeitszeit",IF(AND(N($F435)&gt;9,N($E435)&lt;Vorgaben!$C$10),"Pause zu kurz",IF(AND(N($F435)&gt;6,N($E435)&lt;Vorgaben!$C$9),"Pause zu kurz",IF(AND(N($K435)&gt;0,N($K435)&lt;IF(N($A435)&gt;=DATE(2027,1,1),Vorgaben!$C$6,Vorgaben!$C$5)),"unter Mindestlohn",""))))))</f>
        <v/>
      </c>
      <c r="K435" s="28">
        <f>IF($B435="","",IFERROR(IF(N(INDEX(Personen!$E$2:$E$41,MATCH($B435,Personen!$B$2:$B$41,0)))=0,"",INDEX(Personen!$E$2:$E$41,MATCH($B435,Personen!$B$2:$B$41,0))),""))</f>
        <v/>
      </c>
      <c r="L435" s="28">
        <f>IF(OR($H435&lt;&gt;"erfasst",$F435=""),"",ROUND(N($F435)*N($K435),2))</f>
        <v/>
      </c>
      <c r="M435" s="22" t="n"/>
    </row>
    <row r="436">
      <c r="A436" s="29" t="n"/>
      <c r="B436" s="22" t="n"/>
      <c r="C436" s="30" t="n"/>
      <c r="D436" s="30" t="n"/>
      <c r="E436" s="31" t="n"/>
      <c r="F436" s="28">
        <f>IF(OR($H436&lt;&gt;"erfasst",$C436="",$D436=""),"",ROUND(MOD($D436-$C436,1)*24-N($E436)/60,2))</f>
        <v/>
      </c>
      <c r="G436" s="22" t="n"/>
      <c r="H436" s="22" t="n"/>
      <c r="I436" s="29" t="n"/>
      <c r="J436" s="10">
        <f>IF(OR($H436&lt;&gt;"erfasst",$A436=""),"",IF(AND($I436&lt;&gt;"",N($I436)-N($A436)&gt;Vorgaben!$C$11),"Frist überschritten",IF(N($F436)&gt;Vorgaben!$C$7,"über Höchstarbeitszeit",IF(AND(N($F436)&gt;9,N($E436)&lt;Vorgaben!$C$10),"Pause zu kurz",IF(AND(N($F436)&gt;6,N($E436)&lt;Vorgaben!$C$9),"Pause zu kurz",IF(AND(N($K436)&gt;0,N($K436)&lt;IF(N($A436)&gt;=DATE(2027,1,1),Vorgaben!$C$6,Vorgaben!$C$5)),"unter Mindestlohn",""))))))</f>
        <v/>
      </c>
      <c r="K436" s="28">
        <f>IF($B436="","",IFERROR(IF(N(INDEX(Personen!$E$2:$E$41,MATCH($B436,Personen!$B$2:$B$41,0)))=0,"",INDEX(Personen!$E$2:$E$41,MATCH($B436,Personen!$B$2:$B$41,0))),""))</f>
        <v/>
      </c>
      <c r="L436" s="28">
        <f>IF(OR($H436&lt;&gt;"erfasst",$F436=""),"",ROUND(N($F436)*N($K436),2))</f>
        <v/>
      </c>
      <c r="M436" s="22" t="n"/>
    </row>
    <row r="437">
      <c r="A437" s="29" t="n"/>
      <c r="B437" s="22" t="n"/>
      <c r="C437" s="30" t="n"/>
      <c r="D437" s="30" t="n"/>
      <c r="E437" s="31" t="n"/>
      <c r="F437" s="28">
        <f>IF(OR($H437&lt;&gt;"erfasst",$C437="",$D437=""),"",ROUND(MOD($D437-$C437,1)*24-N($E437)/60,2))</f>
        <v/>
      </c>
      <c r="G437" s="22" t="n"/>
      <c r="H437" s="22" t="n"/>
      <c r="I437" s="29" t="n"/>
      <c r="J437" s="10">
        <f>IF(OR($H437&lt;&gt;"erfasst",$A437=""),"",IF(AND($I437&lt;&gt;"",N($I437)-N($A437)&gt;Vorgaben!$C$11),"Frist überschritten",IF(N($F437)&gt;Vorgaben!$C$7,"über Höchstarbeitszeit",IF(AND(N($F437)&gt;9,N($E437)&lt;Vorgaben!$C$10),"Pause zu kurz",IF(AND(N($F437)&gt;6,N($E437)&lt;Vorgaben!$C$9),"Pause zu kurz",IF(AND(N($K437)&gt;0,N($K437)&lt;IF(N($A437)&gt;=DATE(2027,1,1),Vorgaben!$C$6,Vorgaben!$C$5)),"unter Mindestlohn",""))))))</f>
        <v/>
      </c>
      <c r="K437" s="28">
        <f>IF($B437="","",IFERROR(IF(N(INDEX(Personen!$E$2:$E$41,MATCH($B437,Personen!$B$2:$B$41,0)))=0,"",INDEX(Personen!$E$2:$E$41,MATCH($B437,Personen!$B$2:$B$41,0))),""))</f>
        <v/>
      </c>
      <c r="L437" s="28">
        <f>IF(OR($H437&lt;&gt;"erfasst",$F437=""),"",ROUND(N($F437)*N($K437),2))</f>
        <v/>
      </c>
      <c r="M437" s="22" t="n"/>
    </row>
    <row r="438">
      <c r="A438" s="29" t="n"/>
      <c r="B438" s="22" t="n"/>
      <c r="C438" s="30" t="n"/>
      <c r="D438" s="30" t="n"/>
      <c r="E438" s="31" t="n"/>
      <c r="F438" s="28">
        <f>IF(OR($H438&lt;&gt;"erfasst",$C438="",$D438=""),"",ROUND(MOD($D438-$C438,1)*24-N($E438)/60,2))</f>
        <v/>
      </c>
      <c r="G438" s="22" t="n"/>
      <c r="H438" s="22" t="n"/>
      <c r="I438" s="29" t="n"/>
      <c r="J438" s="10">
        <f>IF(OR($H438&lt;&gt;"erfasst",$A438=""),"",IF(AND($I438&lt;&gt;"",N($I438)-N($A438)&gt;Vorgaben!$C$11),"Frist überschritten",IF(N($F438)&gt;Vorgaben!$C$7,"über Höchstarbeitszeit",IF(AND(N($F438)&gt;9,N($E438)&lt;Vorgaben!$C$10),"Pause zu kurz",IF(AND(N($F438)&gt;6,N($E438)&lt;Vorgaben!$C$9),"Pause zu kurz",IF(AND(N($K438)&gt;0,N($K438)&lt;IF(N($A438)&gt;=DATE(2027,1,1),Vorgaben!$C$6,Vorgaben!$C$5)),"unter Mindestlohn",""))))))</f>
        <v/>
      </c>
      <c r="K438" s="28">
        <f>IF($B438="","",IFERROR(IF(N(INDEX(Personen!$E$2:$E$41,MATCH($B438,Personen!$B$2:$B$41,0)))=0,"",INDEX(Personen!$E$2:$E$41,MATCH($B438,Personen!$B$2:$B$41,0))),""))</f>
        <v/>
      </c>
      <c r="L438" s="28">
        <f>IF(OR($H438&lt;&gt;"erfasst",$F438=""),"",ROUND(N($F438)*N($K438),2))</f>
        <v/>
      </c>
      <c r="M438" s="22" t="n"/>
    </row>
    <row r="439">
      <c r="A439" s="29" t="n"/>
      <c r="B439" s="22" t="n"/>
      <c r="C439" s="30" t="n"/>
      <c r="D439" s="30" t="n"/>
      <c r="E439" s="31" t="n"/>
      <c r="F439" s="28">
        <f>IF(OR($H439&lt;&gt;"erfasst",$C439="",$D439=""),"",ROUND(MOD($D439-$C439,1)*24-N($E439)/60,2))</f>
        <v/>
      </c>
      <c r="G439" s="22" t="n"/>
      <c r="H439" s="22" t="n"/>
      <c r="I439" s="29" t="n"/>
      <c r="J439" s="10">
        <f>IF(OR($H439&lt;&gt;"erfasst",$A439=""),"",IF(AND($I439&lt;&gt;"",N($I439)-N($A439)&gt;Vorgaben!$C$11),"Frist überschritten",IF(N($F439)&gt;Vorgaben!$C$7,"über Höchstarbeitszeit",IF(AND(N($F439)&gt;9,N($E439)&lt;Vorgaben!$C$10),"Pause zu kurz",IF(AND(N($F439)&gt;6,N($E439)&lt;Vorgaben!$C$9),"Pause zu kurz",IF(AND(N($K439)&gt;0,N($K439)&lt;IF(N($A439)&gt;=DATE(2027,1,1),Vorgaben!$C$6,Vorgaben!$C$5)),"unter Mindestlohn",""))))))</f>
        <v/>
      </c>
      <c r="K439" s="28">
        <f>IF($B439="","",IFERROR(IF(N(INDEX(Personen!$E$2:$E$41,MATCH($B439,Personen!$B$2:$B$41,0)))=0,"",INDEX(Personen!$E$2:$E$41,MATCH($B439,Personen!$B$2:$B$41,0))),""))</f>
        <v/>
      </c>
      <c r="L439" s="28">
        <f>IF(OR($H439&lt;&gt;"erfasst",$F439=""),"",ROUND(N($F439)*N($K439),2))</f>
        <v/>
      </c>
      <c r="M439" s="22" t="n"/>
    </row>
    <row r="440">
      <c r="A440" s="29" t="n"/>
      <c r="B440" s="22" t="n"/>
      <c r="C440" s="30" t="n"/>
      <c r="D440" s="30" t="n"/>
      <c r="E440" s="31" t="n"/>
      <c r="F440" s="28">
        <f>IF(OR($H440&lt;&gt;"erfasst",$C440="",$D440=""),"",ROUND(MOD($D440-$C440,1)*24-N($E440)/60,2))</f>
        <v/>
      </c>
      <c r="G440" s="22" t="n"/>
      <c r="H440" s="22" t="n"/>
      <c r="I440" s="29" t="n"/>
      <c r="J440" s="10">
        <f>IF(OR($H440&lt;&gt;"erfasst",$A440=""),"",IF(AND($I440&lt;&gt;"",N($I440)-N($A440)&gt;Vorgaben!$C$11),"Frist überschritten",IF(N($F440)&gt;Vorgaben!$C$7,"über Höchstarbeitszeit",IF(AND(N($F440)&gt;9,N($E440)&lt;Vorgaben!$C$10),"Pause zu kurz",IF(AND(N($F440)&gt;6,N($E440)&lt;Vorgaben!$C$9),"Pause zu kurz",IF(AND(N($K440)&gt;0,N($K440)&lt;IF(N($A440)&gt;=DATE(2027,1,1),Vorgaben!$C$6,Vorgaben!$C$5)),"unter Mindestlohn",""))))))</f>
        <v/>
      </c>
      <c r="K440" s="28">
        <f>IF($B440="","",IFERROR(IF(N(INDEX(Personen!$E$2:$E$41,MATCH($B440,Personen!$B$2:$B$41,0)))=0,"",INDEX(Personen!$E$2:$E$41,MATCH($B440,Personen!$B$2:$B$41,0))),""))</f>
        <v/>
      </c>
      <c r="L440" s="28">
        <f>IF(OR($H440&lt;&gt;"erfasst",$F440=""),"",ROUND(N($F440)*N($K440),2))</f>
        <v/>
      </c>
      <c r="M440" s="22" t="n"/>
    </row>
    <row r="441">
      <c r="A441" s="29" t="n"/>
      <c r="B441" s="22" t="n"/>
      <c r="C441" s="30" t="n"/>
      <c r="D441" s="30" t="n"/>
      <c r="E441" s="31" t="n"/>
      <c r="F441" s="28">
        <f>IF(OR($H441&lt;&gt;"erfasst",$C441="",$D441=""),"",ROUND(MOD($D441-$C441,1)*24-N($E441)/60,2))</f>
        <v/>
      </c>
      <c r="G441" s="22" t="n"/>
      <c r="H441" s="22" t="n"/>
      <c r="I441" s="29" t="n"/>
      <c r="J441" s="10">
        <f>IF(OR($H441&lt;&gt;"erfasst",$A441=""),"",IF(AND($I441&lt;&gt;"",N($I441)-N($A441)&gt;Vorgaben!$C$11),"Frist überschritten",IF(N($F441)&gt;Vorgaben!$C$7,"über Höchstarbeitszeit",IF(AND(N($F441)&gt;9,N($E441)&lt;Vorgaben!$C$10),"Pause zu kurz",IF(AND(N($F441)&gt;6,N($E441)&lt;Vorgaben!$C$9),"Pause zu kurz",IF(AND(N($K441)&gt;0,N($K441)&lt;IF(N($A441)&gt;=DATE(2027,1,1),Vorgaben!$C$6,Vorgaben!$C$5)),"unter Mindestlohn",""))))))</f>
        <v/>
      </c>
      <c r="K441" s="28">
        <f>IF($B441="","",IFERROR(IF(N(INDEX(Personen!$E$2:$E$41,MATCH($B441,Personen!$B$2:$B$41,0)))=0,"",INDEX(Personen!$E$2:$E$41,MATCH($B441,Personen!$B$2:$B$41,0))),""))</f>
        <v/>
      </c>
      <c r="L441" s="28">
        <f>IF(OR($H441&lt;&gt;"erfasst",$F441=""),"",ROUND(N($F441)*N($K441),2))</f>
        <v/>
      </c>
      <c r="M441" s="22" t="n"/>
    </row>
    <row r="442">
      <c r="A442" s="29" t="n"/>
      <c r="B442" s="22" t="n"/>
      <c r="C442" s="30" t="n"/>
      <c r="D442" s="30" t="n"/>
      <c r="E442" s="31" t="n"/>
      <c r="F442" s="28">
        <f>IF(OR($H442&lt;&gt;"erfasst",$C442="",$D442=""),"",ROUND(MOD($D442-$C442,1)*24-N($E442)/60,2))</f>
        <v/>
      </c>
      <c r="G442" s="22" t="n"/>
      <c r="H442" s="22" t="n"/>
      <c r="I442" s="29" t="n"/>
      <c r="J442" s="10">
        <f>IF(OR($H442&lt;&gt;"erfasst",$A442=""),"",IF(AND($I442&lt;&gt;"",N($I442)-N($A442)&gt;Vorgaben!$C$11),"Frist überschritten",IF(N($F442)&gt;Vorgaben!$C$7,"über Höchstarbeitszeit",IF(AND(N($F442)&gt;9,N($E442)&lt;Vorgaben!$C$10),"Pause zu kurz",IF(AND(N($F442)&gt;6,N($E442)&lt;Vorgaben!$C$9),"Pause zu kurz",IF(AND(N($K442)&gt;0,N($K442)&lt;IF(N($A442)&gt;=DATE(2027,1,1),Vorgaben!$C$6,Vorgaben!$C$5)),"unter Mindestlohn",""))))))</f>
        <v/>
      </c>
      <c r="K442" s="28">
        <f>IF($B442="","",IFERROR(IF(N(INDEX(Personen!$E$2:$E$41,MATCH($B442,Personen!$B$2:$B$41,0)))=0,"",INDEX(Personen!$E$2:$E$41,MATCH($B442,Personen!$B$2:$B$41,0))),""))</f>
        <v/>
      </c>
      <c r="L442" s="28">
        <f>IF(OR($H442&lt;&gt;"erfasst",$F442=""),"",ROUND(N($F442)*N($K442),2))</f>
        <v/>
      </c>
      <c r="M442" s="22" t="n"/>
    </row>
    <row r="443">
      <c r="A443" s="29" t="n"/>
      <c r="B443" s="22" t="n"/>
      <c r="C443" s="30" t="n"/>
      <c r="D443" s="30" t="n"/>
      <c r="E443" s="31" t="n"/>
      <c r="F443" s="28">
        <f>IF(OR($H443&lt;&gt;"erfasst",$C443="",$D443=""),"",ROUND(MOD($D443-$C443,1)*24-N($E443)/60,2))</f>
        <v/>
      </c>
      <c r="G443" s="22" t="n"/>
      <c r="H443" s="22" t="n"/>
      <c r="I443" s="29" t="n"/>
      <c r="J443" s="10">
        <f>IF(OR($H443&lt;&gt;"erfasst",$A443=""),"",IF(AND($I443&lt;&gt;"",N($I443)-N($A443)&gt;Vorgaben!$C$11),"Frist überschritten",IF(N($F443)&gt;Vorgaben!$C$7,"über Höchstarbeitszeit",IF(AND(N($F443)&gt;9,N($E443)&lt;Vorgaben!$C$10),"Pause zu kurz",IF(AND(N($F443)&gt;6,N($E443)&lt;Vorgaben!$C$9),"Pause zu kurz",IF(AND(N($K443)&gt;0,N($K443)&lt;IF(N($A443)&gt;=DATE(2027,1,1),Vorgaben!$C$6,Vorgaben!$C$5)),"unter Mindestlohn",""))))))</f>
        <v/>
      </c>
      <c r="K443" s="28">
        <f>IF($B443="","",IFERROR(IF(N(INDEX(Personen!$E$2:$E$41,MATCH($B443,Personen!$B$2:$B$41,0)))=0,"",INDEX(Personen!$E$2:$E$41,MATCH($B443,Personen!$B$2:$B$41,0))),""))</f>
        <v/>
      </c>
      <c r="L443" s="28">
        <f>IF(OR($H443&lt;&gt;"erfasst",$F443=""),"",ROUND(N($F443)*N($K443),2))</f>
        <v/>
      </c>
      <c r="M443" s="22" t="n"/>
    </row>
    <row r="444">
      <c r="A444" s="29" t="n"/>
      <c r="B444" s="22" t="n"/>
      <c r="C444" s="30" t="n"/>
      <c r="D444" s="30" t="n"/>
      <c r="E444" s="31" t="n"/>
      <c r="F444" s="28">
        <f>IF(OR($H444&lt;&gt;"erfasst",$C444="",$D444=""),"",ROUND(MOD($D444-$C444,1)*24-N($E444)/60,2))</f>
        <v/>
      </c>
      <c r="G444" s="22" t="n"/>
      <c r="H444" s="22" t="n"/>
      <c r="I444" s="29" t="n"/>
      <c r="J444" s="10">
        <f>IF(OR($H444&lt;&gt;"erfasst",$A444=""),"",IF(AND($I444&lt;&gt;"",N($I444)-N($A444)&gt;Vorgaben!$C$11),"Frist überschritten",IF(N($F444)&gt;Vorgaben!$C$7,"über Höchstarbeitszeit",IF(AND(N($F444)&gt;9,N($E444)&lt;Vorgaben!$C$10),"Pause zu kurz",IF(AND(N($F444)&gt;6,N($E444)&lt;Vorgaben!$C$9),"Pause zu kurz",IF(AND(N($K444)&gt;0,N($K444)&lt;IF(N($A444)&gt;=DATE(2027,1,1),Vorgaben!$C$6,Vorgaben!$C$5)),"unter Mindestlohn",""))))))</f>
        <v/>
      </c>
      <c r="K444" s="28">
        <f>IF($B444="","",IFERROR(IF(N(INDEX(Personen!$E$2:$E$41,MATCH($B444,Personen!$B$2:$B$41,0)))=0,"",INDEX(Personen!$E$2:$E$41,MATCH($B444,Personen!$B$2:$B$41,0))),""))</f>
        <v/>
      </c>
      <c r="L444" s="28">
        <f>IF(OR($H444&lt;&gt;"erfasst",$F444=""),"",ROUND(N($F444)*N($K444),2))</f>
        <v/>
      </c>
      <c r="M444" s="22" t="n"/>
    </row>
    <row r="445">
      <c r="A445" s="29" t="n"/>
      <c r="B445" s="22" t="n"/>
      <c r="C445" s="30" t="n"/>
      <c r="D445" s="30" t="n"/>
      <c r="E445" s="31" t="n"/>
      <c r="F445" s="28">
        <f>IF(OR($H445&lt;&gt;"erfasst",$C445="",$D445=""),"",ROUND(MOD($D445-$C445,1)*24-N($E445)/60,2))</f>
        <v/>
      </c>
      <c r="G445" s="22" t="n"/>
      <c r="H445" s="22" t="n"/>
      <c r="I445" s="29" t="n"/>
      <c r="J445" s="10">
        <f>IF(OR($H445&lt;&gt;"erfasst",$A445=""),"",IF(AND($I445&lt;&gt;"",N($I445)-N($A445)&gt;Vorgaben!$C$11),"Frist überschritten",IF(N($F445)&gt;Vorgaben!$C$7,"über Höchstarbeitszeit",IF(AND(N($F445)&gt;9,N($E445)&lt;Vorgaben!$C$10),"Pause zu kurz",IF(AND(N($F445)&gt;6,N($E445)&lt;Vorgaben!$C$9),"Pause zu kurz",IF(AND(N($K445)&gt;0,N($K445)&lt;IF(N($A445)&gt;=DATE(2027,1,1),Vorgaben!$C$6,Vorgaben!$C$5)),"unter Mindestlohn",""))))))</f>
        <v/>
      </c>
      <c r="K445" s="28">
        <f>IF($B445="","",IFERROR(IF(N(INDEX(Personen!$E$2:$E$41,MATCH($B445,Personen!$B$2:$B$41,0)))=0,"",INDEX(Personen!$E$2:$E$41,MATCH($B445,Personen!$B$2:$B$41,0))),""))</f>
        <v/>
      </c>
      <c r="L445" s="28">
        <f>IF(OR($H445&lt;&gt;"erfasst",$F445=""),"",ROUND(N($F445)*N($K445),2))</f>
        <v/>
      </c>
      <c r="M445" s="22" t="n"/>
    </row>
    <row r="446">
      <c r="A446" s="29" t="n"/>
      <c r="B446" s="22" t="n"/>
      <c r="C446" s="30" t="n"/>
      <c r="D446" s="30" t="n"/>
      <c r="E446" s="31" t="n"/>
      <c r="F446" s="28">
        <f>IF(OR($H446&lt;&gt;"erfasst",$C446="",$D446=""),"",ROUND(MOD($D446-$C446,1)*24-N($E446)/60,2))</f>
        <v/>
      </c>
      <c r="G446" s="22" t="n"/>
      <c r="H446" s="22" t="n"/>
      <c r="I446" s="29" t="n"/>
      <c r="J446" s="10">
        <f>IF(OR($H446&lt;&gt;"erfasst",$A446=""),"",IF(AND($I446&lt;&gt;"",N($I446)-N($A446)&gt;Vorgaben!$C$11),"Frist überschritten",IF(N($F446)&gt;Vorgaben!$C$7,"über Höchstarbeitszeit",IF(AND(N($F446)&gt;9,N($E446)&lt;Vorgaben!$C$10),"Pause zu kurz",IF(AND(N($F446)&gt;6,N($E446)&lt;Vorgaben!$C$9),"Pause zu kurz",IF(AND(N($K446)&gt;0,N($K446)&lt;IF(N($A446)&gt;=DATE(2027,1,1),Vorgaben!$C$6,Vorgaben!$C$5)),"unter Mindestlohn",""))))))</f>
        <v/>
      </c>
      <c r="K446" s="28">
        <f>IF($B446="","",IFERROR(IF(N(INDEX(Personen!$E$2:$E$41,MATCH($B446,Personen!$B$2:$B$41,0)))=0,"",INDEX(Personen!$E$2:$E$41,MATCH($B446,Personen!$B$2:$B$41,0))),""))</f>
        <v/>
      </c>
      <c r="L446" s="28">
        <f>IF(OR($H446&lt;&gt;"erfasst",$F446=""),"",ROUND(N($F446)*N($K446),2))</f>
        <v/>
      </c>
      <c r="M446" s="22" t="n"/>
    </row>
    <row r="447">
      <c r="A447" s="29" t="n"/>
      <c r="B447" s="22" t="n"/>
      <c r="C447" s="30" t="n"/>
      <c r="D447" s="30" t="n"/>
      <c r="E447" s="31" t="n"/>
      <c r="F447" s="28">
        <f>IF(OR($H447&lt;&gt;"erfasst",$C447="",$D447=""),"",ROUND(MOD($D447-$C447,1)*24-N($E447)/60,2))</f>
        <v/>
      </c>
      <c r="G447" s="22" t="n"/>
      <c r="H447" s="22" t="n"/>
      <c r="I447" s="29" t="n"/>
      <c r="J447" s="10">
        <f>IF(OR($H447&lt;&gt;"erfasst",$A447=""),"",IF(AND($I447&lt;&gt;"",N($I447)-N($A447)&gt;Vorgaben!$C$11),"Frist überschritten",IF(N($F447)&gt;Vorgaben!$C$7,"über Höchstarbeitszeit",IF(AND(N($F447)&gt;9,N($E447)&lt;Vorgaben!$C$10),"Pause zu kurz",IF(AND(N($F447)&gt;6,N($E447)&lt;Vorgaben!$C$9),"Pause zu kurz",IF(AND(N($K447)&gt;0,N($K447)&lt;IF(N($A447)&gt;=DATE(2027,1,1),Vorgaben!$C$6,Vorgaben!$C$5)),"unter Mindestlohn",""))))))</f>
        <v/>
      </c>
      <c r="K447" s="28">
        <f>IF($B447="","",IFERROR(IF(N(INDEX(Personen!$E$2:$E$41,MATCH($B447,Personen!$B$2:$B$41,0)))=0,"",INDEX(Personen!$E$2:$E$41,MATCH($B447,Personen!$B$2:$B$41,0))),""))</f>
        <v/>
      </c>
      <c r="L447" s="28">
        <f>IF(OR($H447&lt;&gt;"erfasst",$F447=""),"",ROUND(N($F447)*N($K447),2))</f>
        <v/>
      </c>
      <c r="M447" s="22" t="n"/>
    </row>
    <row r="448">
      <c r="A448" s="29" t="n"/>
      <c r="B448" s="22" t="n"/>
      <c r="C448" s="30" t="n"/>
      <c r="D448" s="30" t="n"/>
      <c r="E448" s="31" t="n"/>
      <c r="F448" s="28">
        <f>IF(OR($H448&lt;&gt;"erfasst",$C448="",$D448=""),"",ROUND(MOD($D448-$C448,1)*24-N($E448)/60,2))</f>
        <v/>
      </c>
      <c r="G448" s="22" t="n"/>
      <c r="H448" s="22" t="n"/>
      <c r="I448" s="29" t="n"/>
      <c r="J448" s="10">
        <f>IF(OR($H448&lt;&gt;"erfasst",$A448=""),"",IF(AND($I448&lt;&gt;"",N($I448)-N($A448)&gt;Vorgaben!$C$11),"Frist überschritten",IF(N($F448)&gt;Vorgaben!$C$7,"über Höchstarbeitszeit",IF(AND(N($F448)&gt;9,N($E448)&lt;Vorgaben!$C$10),"Pause zu kurz",IF(AND(N($F448)&gt;6,N($E448)&lt;Vorgaben!$C$9),"Pause zu kurz",IF(AND(N($K448)&gt;0,N($K448)&lt;IF(N($A448)&gt;=DATE(2027,1,1),Vorgaben!$C$6,Vorgaben!$C$5)),"unter Mindestlohn",""))))))</f>
        <v/>
      </c>
      <c r="K448" s="28">
        <f>IF($B448="","",IFERROR(IF(N(INDEX(Personen!$E$2:$E$41,MATCH($B448,Personen!$B$2:$B$41,0)))=0,"",INDEX(Personen!$E$2:$E$41,MATCH($B448,Personen!$B$2:$B$41,0))),""))</f>
        <v/>
      </c>
      <c r="L448" s="28">
        <f>IF(OR($H448&lt;&gt;"erfasst",$F448=""),"",ROUND(N($F448)*N($K448),2))</f>
        <v/>
      </c>
      <c r="M448" s="22" t="n"/>
    </row>
    <row r="449">
      <c r="A449" s="29" t="n"/>
      <c r="B449" s="22" t="n"/>
      <c r="C449" s="30" t="n"/>
      <c r="D449" s="30" t="n"/>
      <c r="E449" s="31" t="n"/>
      <c r="F449" s="28">
        <f>IF(OR($H449&lt;&gt;"erfasst",$C449="",$D449=""),"",ROUND(MOD($D449-$C449,1)*24-N($E449)/60,2))</f>
        <v/>
      </c>
      <c r="G449" s="22" t="n"/>
      <c r="H449" s="22" t="n"/>
      <c r="I449" s="29" t="n"/>
      <c r="J449" s="10">
        <f>IF(OR($H449&lt;&gt;"erfasst",$A449=""),"",IF(AND($I449&lt;&gt;"",N($I449)-N($A449)&gt;Vorgaben!$C$11),"Frist überschritten",IF(N($F449)&gt;Vorgaben!$C$7,"über Höchstarbeitszeit",IF(AND(N($F449)&gt;9,N($E449)&lt;Vorgaben!$C$10),"Pause zu kurz",IF(AND(N($F449)&gt;6,N($E449)&lt;Vorgaben!$C$9),"Pause zu kurz",IF(AND(N($K449)&gt;0,N($K449)&lt;IF(N($A449)&gt;=DATE(2027,1,1),Vorgaben!$C$6,Vorgaben!$C$5)),"unter Mindestlohn",""))))))</f>
        <v/>
      </c>
      <c r="K449" s="28">
        <f>IF($B449="","",IFERROR(IF(N(INDEX(Personen!$E$2:$E$41,MATCH($B449,Personen!$B$2:$B$41,0)))=0,"",INDEX(Personen!$E$2:$E$41,MATCH($B449,Personen!$B$2:$B$41,0))),""))</f>
        <v/>
      </c>
      <c r="L449" s="28">
        <f>IF(OR($H449&lt;&gt;"erfasst",$F449=""),"",ROUND(N($F449)*N($K449),2))</f>
        <v/>
      </c>
      <c r="M449" s="22" t="n"/>
    </row>
    <row r="450">
      <c r="A450" s="29" t="n"/>
      <c r="B450" s="22" t="n"/>
      <c r="C450" s="30" t="n"/>
      <c r="D450" s="30" t="n"/>
      <c r="E450" s="31" t="n"/>
      <c r="F450" s="28">
        <f>IF(OR($H450&lt;&gt;"erfasst",$C450="",$D450=""),"",ROUND(MOD($D450-$C450,1)*24-N($E450)/60,2))</f>
        <v/>
      </c>
      <c r="G450" s="22" t="n"/>
      <c r="H450" s="22" t="n"/>
      <c r="I450" s="29" t="n"/>
      <c r="J450" s="10">
        <f>IF(OR($H450&lt;&gt;"erfasst",$A450=""),"",IF(AND($I450&lt;&gt;"",N($I450)-N($A450)&gt;Vorgaben!$C$11),"Frist überschritten",IF(N($F450)&gt;Vorgaben!$C$7,"über Höchstarbeitszeit",IF(AND(N($F450)&gt;9,N($E450)&lt;Vorgaben!$C$10),"Pause zu kurz",IF(AND(N($F450)&gt;6,N($E450)&lt;Vorgaben!$C$9),"Pause zu kurz",IF(AND(N($K450)&gt;0,N($K450)&lt;IF(N($A450)&gt;=DATE(2027,1,1),Vorgaben!$C$6,Vorgaben!$C$5)),"unter Mindestlohn",""))))))</f>
        <v/>
      </c>
      <c r="K450" s="28">
        <f>IF($B450="","",IFERROR(IF(N(INDEX(Personen!$E$2:$E$41,MATCH($B450,Personen!$B$2:$B$41,0)))=0,"",INDEX(Personen!$E$2:$E$41,MATCH($B450,Personen!$B$2:$B$41,0))),""))</f>
        <v/>
      </c>
      <c r="L450" s="28">
        <f>IF(OR($H450&lt;&gt;"erfasst",$F450=""),"",ROUND(N($F450)*N($K450),2))</f>
        <v/>
      </c>
      <c r="M450" s="22" t="n"/>
    </row>
    <row r="451">
      <c r="A451" s="29" t="n"/>
      <c r="B451" s="22" t="n"/>
      <c r="C451" s="30" t="n"/>
      <c r="D451" s="30" t="n"/>
      <c r="E451" s="31" t="n"/>
      <c r="F451" s="28">
        <f>IF(OR($H451&lt;&gt;"erfasst",$C451="",$D451=""),"",ROUND(MOD($D451-$C451,1)*24-N($E451)/60,2))</f>
        <v/>
      </c>
      <c r="G451" s="22" t="n"/>
      <c r="H451" s="22" t="n"/>
      <c r="I451" s="29" t="n"/>
      <c r="J451" s="10">
        <f>IF(OR($H451&lt;&gt;"erfasst",$A451=""),"",IF(AND($I451&lt;&gt;"",N($I451)-N($A451)&gt;Vorgaben!$C$11),"Frist überschritten",IF(N($F451)&gt;Vorgaben!$C$7,"über Höchstarbeitszeit",IF(AND(N($F451)&gt;9,N($E451)&lt;Vorgaben!$C$10),"Pause zu kurz",IF(AND(N($F451)&gt;6,N($E451)&lt;Vorgaben!$C$9),"Pause zu kurz",IF(AND(N($K451)&gt;0,N($K451)&lt;IF(N($A451)&gt;=DATE(2027,1,1),Vorgaben!$C$6,Vorgaben!$C$5)),"unter Mindestlohn",""))))))</f>
        <v/>
      </c>
      <c r="K451" s="28">
        <f>IF($B451="","",IFERROR(IF(N(INDEX(Personen!$E$2:$E$41,MATCH($B451,Personen!$B$2:$B$41,0)))=0,"",INDEX(Personen!$E$2:$E$41,MATCH($B451,Personen!$B$2:$B$41,0))),""))</f>
        <v/>
      </c>
      <c r="L451" s="28">
        <f>IF(OR($H451&lt;&gt;"erfasst",$F451=""),"",ROUND(N($F451)*N($K451),2))</f>
        <v/>
      </c>
      <c r="M451" s="22" t="n"/>
    </row>
    <row r="452">
      <c r="A452" s="29" t="n"/>
      <c r="B452" s="22" t="n"/>
      <c r="C452" s="30" t="n"/>
      <c r="D452" s="30" t="n"/>
      <c r="E452" s="31" t="n"/>
      <c r="F452" s="28">
        <f>IF(OR($H452&lt;&gt;"erfasst",$C452="",$D452=""),"",ROUND(MOD($D452-$C452,1)*24-N($E452)/60,2))</f>
        <v/>
      </c>
      <c r="G452" s="22" t="n"/>
      <c r="H452" s="22" t="n"/>
      <c r="I452" s="29" t="n"/>
      <c r="J452" s="10">
        <f>IF(OR($H452&lt;&gt;"erfasst",$A452=""),"",IF(AND($I452&lt;&gt;"",N($I452)-N($A452)&gt;Vorgaben!$C$11),"Frist überschritten",IF(N($F452)&gt;Vorgaben!$C$7,"über Höchstarbeitszeit",IF(AND(N($F452)&gt;9,N($E452)&lt;Vorgaben!$C$10),"Pause zu kurz",IF(AND(N($F452)&gt;6,N($E452)&lt;Vorgaben!$C$9),"Pause zu kurz",IF(AND(N($K452)&gt;0,N($K452)&lt;IF(N($A452)&gt;=DATE(2027,1,1),Vorgaben!$C$6,Vorgaben!$C$5)),"unter Mindestlohn",""))))))</f>
        <v/>
      </c>
      <c r="K452" s="28">
        <f>IF($B452="","",IFERROR(IF(N(INDEX(Personen!$E$2:$E$41,MATCH($B452,Personen!$B$2:$B$41,0)))=0,"",INDEX(Personen!$E$2:$E$41,MATCH($B452,Personen!$B$2:$B$41,0))),""))</f>
        <v/>
      </c>
      <c r="L452" s="28">
        <f>IF(OR($H452&lt;&gt;"erfasst",$F452=""),"",ROUND(N($F452)*N($K452),2))</f>
        <v/>
      </c>
      <c r="M452" s="22" t="n"/>
    </row>
    <row r="453">
      <c r="A453" s="29" t="n"/>
      <c r="B453" s="22" t="n"/>
      <c r="C453" s="30" t="n"/>
      <c r="D453" s="30" t="n"/>
      <c r="E453" s="31" t="n"/>
      <c r="F453" s="28">
        <f>IF(OR($H453&lt;&gt;"erfasst",$C453="",$D453=""),"",ROUND(MOD($D453-$C453,1)*24-N($E453)/60,2))</f>
        <v/>
      </c>
      <c r="G453" s="22" t="n"/>
      <c r="H453" s="22" t="n"/>
      <c r="I453" s="29" t="n"/>
      <c r="J453" s="10">
        <f>IF(OR($H453&lt;&gt;"erfasst",$A453=""),"",IF(AND($I453&lt;&gt;"",N($I453)-N($A453)&gt;Vorgaben!$C$11),"Frist überschritten",IF(N($F453)&gt;Vorgaben!$C$7,"über Höchstarbeitszeit",IF(AND(N($F453)&gt;9,N($E453)&lt;Vorgaben!$C$10),"Pause zu kurz",IF(AND(N($F453)&gt;6,N($E453)&lt;Vorgaben!$C$9),"Pause zu kurz",IF(AND(N($K453)&gt;0,N($K453)&lt;IF(N($A453)&gt;=DATE(2027,1,1),Vorgaben!$C$6,Vorgaben!$C$5)),"unter Mindestlohn",""))))))</f>
        <v/>
      </c>
      <c r="K453" s="28">
        <f>IF($B453="","",IFERROR(IF(N(INDEX(Personen!$E$2:$E$41,MATCH($B453,Personen!$B$2:$B$41,0)))=0,"",INDEX(Personen!$E$2:$E$41,MATCH($B453,Personen!$B$2:$B$41,0))),""))</f>
        <v/>
      </c>
      <c r="L453" s="28">
        <f>IF(OR($H453&lt;&gt;"erfasst",$F453=""),"",ROUND(N($F453)*N($K453),2))</f>
        <v/>
      </c>
      <c r="M453" s="22" t="n"/>
    </row>
    <row r="454">
      <c r="A454" s="29" t="n"/>
      <c r="B454" s="22" t="n"/>
      <c r="C454" s="30" t="n"/>
      <c r="D454" s="30" t="n"/>
      <c r="E454" s="31" t="n"/>
      <c r="F454" s="28">
        <f>IF(OR($H454&lt;&gt;"erfasst",$C454="",$D454=""),"",ROUND(MOD($D454-$C454,1)*24-N($E454)/60,2))</f>
        <v/>
      </c>
      <c r="G454" s="22" t="n"/>
      <c r="H454" s="22" t="n"/>
      <c r="I454" s="29" t="n"/>
      <c r="J454" s="10">
        <f>IF(OR($H454&lt;&gt;"erfasst",$A454=""),"",IF(AND($I454&lt;&gt;"",N($I454)-N($A454)&gt;Vorgaben!$C$11),"Frist überschritten",IF(N($F454)&gt;Vorgaben!$C$7,"über Höchstarbeitszeit",IF(AND(N($F454)&gt;9,N($E454)&lt;Vorgaben!$C$10),"Pause zu kurz",IF(AND(N($F454)&gt;6,N($E454)&lt;Vorgaben!$C$9),"Pause zu kurz",IF(AND(N($K454)&gt;0,N($K454)&lt;IF(N($A454)&gt;=DATE(2027,1,1),Vorgaben!$C$6,Vorgaben!$C$5)),"unter Mindestlohn",""))))))</f>
        <v/>
      </c>
      <c r="K454" s="28">
        <f>IF($B454="","",IFERROR(IF(N(INDEX(Personen!$E$2:$E$41,MATCH($B454,Personen!$B$2:$B$41,0)))=0,"",INDEX(Personen!$E$2:$E$41,MATCH($B454,Personen!$B$2:$B$41,0))),""))</f>
        <v/>
      </c>
      <c r="L454" s="28">
        <f>IF(OR($H454&lt;&gt;"erfasst",$F454=""),"",ROUND(N($F454)*N($K454),2))</f>
        <v/>
      </c>
      <c r="M454" s="22" t="n"/>
    </row>
    <row r="455">
      <c r="A455" s="29" t="n"/>
      <c r="B455" s="22" t="n"/>
      <c r="C455" s="30" t="n"/>
      <c r="D455" s="30" t="n"/>
      <c r="E455" s="31" t="n"/>
      <c r="F455" s="28">
        <f>IF(OR($H455&lt;&gt;"erfasst",$C455="",$D455=""),"",ROUND(MOD($D455-$C455,1)*24-N($E455)/60,2))</f>
        <v/>
      </c>
      <c r="G455" s="22" t="n"/>
      <c r="H455" s="22" t="n"/>
      <c r="I455" s="29" t="n"/>
      <c r="J455" s="10">
        <f>IF(OR($H455&lt;&gt;"erfasst",$A455=""),"",IF(AND($I455&lt;&gt;"",N($I455)-N($A455)&gt;Vorgaben!$C$11),"Frist überschritten",IF(N($F455)&gt;Vorgaben!$C$7,"über Höchstarbeitszeit",IF(AND(N($F455)&gt;9,N($E455)&lt;Vorgaben!$C$10),"Pause zu kurz",IF(AND(N($F455)&gt;6,N($E455)&lt;Vorgaben!$C$9),"Pause zu kurz",IF(AND(N($K455)&gt;0,N($K455)&lt;IF(N($A455)&gt;=DATE(2027,1,1),Vorgaben!$C$6,Vorgaben!$C$5)),"unter Mindestlohn",""))))))</f>
        <v/>
      </c>
      <c r="K455" s="28">
        <f>IF($B455="","",IFERROR(IF(N(INDEX(Personen!$E$2:$E$41,MATCH($B455,Personen!$B$2:$B$41,0)))=0,"",INDEX(Personen!$E$2:$E$41,MATCH($B455,Personen!$B$2:$B$41,0))),""))</f>
        <v/>
      </c>
      <c r="L455" s="28">
        <f>IF(OR($H455&lt;&gt;"erfasst",$F455=""),"",ROUND(N($F455)*N($K455),2))</f>
        <v/>
      </c>
      <c r="M455" s="22" t="n"/>
    </row>
    <row r="456">
      <c r="A456" s="29" t="n"/>
      <c r="B456" s="22" t="n"/>
      <c r="C456" s="30" t="n"/>
      <c r="D456" s="30" t="n"/>
      <c r="E456" s="31" t="n"/>
      <c r="F456" s="28">
        <f>IF(OR($H456&lt;&gt;"erfasst",$C456="",$D456=""),"",ROUND(MOD($D456-$C456,1)*24-N($E456)/60,2))</f>
        <v/>
      </c>
      <c r="G456" s="22" t="n"/>
      <c r="H456" s="22" t="n"/>
      <c r="I456" s="29" t="n"/>
      <c r="J456" s="10">
        <f>IF(OR($H456&lt;&gt;"erfasst",$A456=""),"",IF(AND($I456&lt;&gt;"",N($I456)-N($A456)&gt;Vorgaben!$C$11),"Frist überschritten",IF(N($F456)&gt;Vorgaben!$C$7,"über Höchstarbeitszeit",IF(AND(N($F456)&gt;9,N($E456)&lt;Vorgaben!$C$10),"Pause zu kurz",IF(AND(N($F456)&gt;6,N($E456)&lt;Vorgaben!$C$9),"Pause zu kurz",IF(AND(N($K456)&gt;0,N($K456)&lt;IF(N($A456)&gt;=DATE(2027,1,1),Vorgaben!$C$6,Vorgaben!$C$5)),"unter Mindestlohn",""))))))</f>
        <v/>
      </c>
      <c r="K456" s="28">
        <f>IF($B456="","",IFERROR(IF(N(INDEX(Personen!$E$2:$E$41,MATCH($B456,Personen!$B$2:$B$41,0)))=0,"",INDEX(Personen!$E$2:$E$41,MATCH($B456,Personen!$B$2:$B$41,0))),""))</f>
        <v/>
      </c>
      <c r="L456" s="28">
        <f>IF(OR($H456&lt;&gt;"erfasst",$F456=""),"",ROUND(N($F456)*N($K456),2))</f>
        <v/>
      </c>
      <c r="M456" s="22" t="n"/>
    </row>
    <row r="457">
      <c r="A457" s="29" t="n"/>
      <c r="B457" s="22" t="n"/>
      <c r="C457" s="30" t="n"/>
      <c r="D457" s="30" t="n"/>
      <c r="E457" s="31" t="n"/>
      <c r="F457" s="28">
        <f>IF(OR($H457&lt;&gt;"erfasst",$C457="",$D457=""),"",ROUND(MOD($D457-$C457,1)*24-N($E457)/60,2))</f>
        <v/>
      </c>
      <c r="G457" s="22" t="n"/>
      <c r="H457" s="22" t="n"/>
      <c r="I457" s="29" t="n"/>
      <c r="J457" s="10">
        <f>IF(OR($H457&lt;&gt;"erfasst",$A457=""),"",IF(AND($I457&lt;&gt;"",N($I457)-N($A457)&gt;Vorgaben!$C$11),"Frist überschritten",IF(N($F457)&gt;Vorgaben!$C$7,"über Höchstarbeitszeit",IF(AND(N($F457)&gt;9,N($E457)&lt;Vorgaben!$C$10),"Pause zu kurz",IF(AND(N($F457)&gt;6,N($E457)&lt;Vorgaben!$C$9),"Pause zu kurz",IF(AND(N($K457)&gt;0,N($K457)&lt;IF(N($A457)&gt;=DATE(2027,1,1),Vorgaben!$C$6,Vorgaben!$C$5)),"unter Mindestlohn",""))))))</f>
        <v/>
      </c>
      <c r="K457" s="28">
        <f>IF($B457="","",IFERROR(IF(N(INDEX(Personen!$E$2:$E$41,MATCH($B457,Personen!$B$2:$B$41,0)))=0,"",INDEX(Personen!$E$2:$E$41,MATCH($B457,Personen!$B$2:$B$41,0))),""))</f>
        <v/>
      </c>
      <c r="L457" s="28">
        <f>IF(OR($H457&lt;&gt;"erfasst",$F457=""),"",ROUND(N($F457)*N($K457),2))</f>
        <v/>
      </c>
      <c r="M457" s="22" t="n"/>
    </row>
    <row r="458">
      <c r="A458" s="29" t="n"/>
      <c r="B458" s="22" t="n"/>
      <c r="C458" s="30" t="n"/>
      <c r="D458" s="30" t="n"/>
      <c r="E458" s="31" t="n"/>
      <c r="F458" s="28">
        <f>IF(OR($H458&lt;&gt;"erfasst",$C458="",$D458=""),"",ROUND(MOD($D458-$C458,1)*24-N($E458)/60,2))</f>
        <v/>
      </c>
      <c r="G458" s="22" t="n"/>
      <c r="H458" s="22" t="n"/>
      <c r="I458" s="29" t="n"/>
      <c r="J458" s="10">
        <f>IF(OR($H458&lt;&gt;"erfasst",$A458=""),"",IF(AND($I458&lt;&gt;"",N($I458)-N($A458)&gt;Vorgaben!$C$11),"Frist überschritten",IF(N($F458)&gt;Vorgaben!$C$7,"über Höchstarbeitszeit",IF(AND(N($F458)&gt;9,N($E458)&lt;Vorgaben!$C$10),"Pause zu kurz",IF(AND(N($F458)&gt;6,N($E458)&lt;Vorgaben!$C$9),"Pause zu kurz",IF(AND(N($K458)&gt;0,N($K458)&lt;IF(N($A458)&gt;=DATE(2027,1,1),Vorgaben!$C$6,Vorgaben!$C$5)),"unter Mindestlohn",""))))))</f>
        <v/>
      </c>
      <c r="K458" s="28">
        <f>IF($B458="","",IFERROR(IF(N(INDEX(Personen!$E$2:$E$41,MATCH($B458,Personen!$B$2:$B$41,0)))=0,"",INDEX(Personen!$E$2:$E$41,MATCH($B458,Personen!$B$2:$B$41,0))),""))</f>
        <v/>
      </c>
      <c r="L458" s="28">
        <f>IF(OR($H458&lt;&gt;"erfasst",$F458=""),"",ROUND(N($F458)*N($K458),2))</f>
        <v/>
      </c>
      <c r="M458" s="22" t="n"/>
    </row>
    <row r="459">
      <c r="A459" s="29" t="n"/>
      <c r="B459" s="22" t="n"/>
      <c r="C459" s="30" t="n"/>
      <c r="D459" s="30" t="n"/>
      <c r="E459" s="31" t="n"/>
      <c r="F459" s="28">
        <f>IF(OR($H459&lt;&gt;"erfasst",$C459="",$D459=""),"",ROUND(MOD($D459-$C459,1)*24-N($E459)/60,2))</f>
        <v/>
      </c>
      <c r="G459" s="22" t="n"/>
      <c r="H459" s="22" t="n"/>
      <c r="I459" s="29" t="n"/>
      <c r="J459" s="10">
        <f>IF(OR($H459&lt;&gt;"erfasst",$A459=""),"",IF(AND($I459&lt;&gt;"",N($I459)-N($A459)&gt;Vorgaben!$C$11),"Frist überschritten",IF(N($F459)&gt;Vorgaben!$C$7,"über Höchstarbeitszeit",IF(AND(N($F459)&gt;9,N($E459)&lt;Vorgaben!$C$10),"Pause zu kurz",IF(AND(N($F459)&gt;6,N($E459)&lt;Vorgaben!$C$9),"Pause zu kurz",IF(AND(N($K459)&gt;0,N($K459)&lt;IF(N($A459)&gt;=DATE(2027,1,1),Vorgaben!$C$6,Vorgaben!$C$5)),"unter Mindestlohn",""))))))</f>
        <v/>
      </c>
      <c r="K459" s="28">
        <f>IF($B459="","",IFERROR(IF(N(INDEX(Personen!$E$2:$E$41,MATCH($B459,Personen!$B$2:$B$41,0)))=0,"",INDEX(Personen!$E$2:$E$41,MATCH($B459,Personen!$B$2:$B$41,0))),""))</f>
        <v/>
      </c>
      <c r="L459" s="28">
        <f>IF(OR($H459&lt;&gt;"erfasst",$F459=""),"",ROUND(N($F459)*N($K459),2))</f>
        <v/>
      </c>
      <c r="M459" s="22" t="n"/>
    </row>
    <row r="460">
      <c r="A460" s="29" t="n"/>
      <c r="B460" s="22" t="n"/>
      <c r="C460" s="30" t="n"/>
      <c r="D460" s="30" t="n"/>
      <c r="E460" s="31" t="n"/>
      <c r="F460" s="28">
        <f>IF(OR($H460&lt;&gt;"erfasst",$C460="",$D460=""),"",ROUND(MOD($D460-$C460,1)*24-N($E460)/60,2))</f>
        <v/>
      </c>
      <c r="G460" s="22" t="n"/>
      <c r="H460" s="22" t="n"/>
      <c r="I460" s="29" t="n"/>
      <c r="J460" s="10">
        <f>IF(OR($H460&lt;&gt;"erfasst",$A460=""),"",IF(AND($I460&lt;&gt;"",N($I460)-N($A460)&gt;Vorgaben!$C$11),"Frist überschritten",IF(N($F460)&gt;Vorgaben!$C$7,"über Höchstarbeitszeit",IF(AND(N($F460)&gt;9,N($E460)&lt;Vorgaben!$C$10),"Pause zu kurz",IF(AND(N($F460)&gt;6,N($E460)&lt;Vorgaben!$C$9),"Pause zu kurz",IF(AND(N($K460)&gt;0,N($K460)&lt;IF(N($A460)&gt;=DATE(2027,1,1),Vorgaben!$C$6,Vorgaben!$C$5)),"unter Mindestlohn",""))))))</f>
        <v/>
      </c>
      <c r="K460" s="28">
        <f>IF($B460="","",IFERROR(IF(N(INDEX(Personen!$E$2:$E$41,MATCH($B460,Personen!$B$2:$B$41,0)))=0,"",INDEX(Personen!$E$2:$E$41,MATCH($B460,Personen!$B$2:$B$41,0))),""))</f>
        <v/>
      </c>
      <c r="L460" s="28">
        <f>IF(OR($H460&lt;&gt;"erfasst",$F460=""),"",ROUND(N($F460)*N($K460),2))</f>
        <v/>
      </c>
      <c r="M460" s="22" t="n"/>
    </row>
    <row r="461">
      <c r="A461" s="29" t="n"/>
      <c r="B461" s="22" t="n"/>
      <c r="C461" s="30" t="n"/>
      <c r="D461" s="30" t="n"/>
      <c r="E461" s="31" t="n"/>
      <c r="F461" s="28">
        <f>IF(OR($H461&lt;&gt;"erfasst",$C461="",$D461=""),"",ROUND(MOD($D461-$C461,1)*24-N($E461)/60,2))</f>
        <v/>
      </c>
      <c r="G461" s="22" t="n"/>
      <c r="H461" s="22" t="n"/>
      <c r="I461" s="29" t="n"/>
      <c r="J461" s="10">
        <f>IF(OR($H461&lt;&gt;"erfasst",$A461=""),"",IF(AND($I461&lt;&gt;"",N($I461)-N($A461)&gt;Vorgaben!$C$11),"Frist überschritten",IF(N($F461)&gt;Vorgaben!$C$7,"über Höchstarbeitszeit",IF(AND(N($F461)&gt;9,N($E461)&lt;Vorgaben!$C$10),"Pause zu kurz",IF(AND(N($F461)&gt;6,N($E461)&lt;Vorgaben!$C$9),"Pause zu kurz",IF(AND(N($K461)&gt;0,N($K461)&lt;IF(N($A461)&gt;=DATE(2027,1,1),Vorgaben!$C$6,Vorgaben!$C$5)),"unter Mindestlohn",""))))))</f>
        <v/>
      </c>
      <c r="K461" s="28">
        <f>IF($B461="","",IFERROR(IF(N(INDEX(Personen!$E$2:$E$41,MATCH($B461,Personen!$B$2:$B$41,0)))=0,"",INDEX(Personen!$E$2:$E$41,MATCH($B461,Personen!$B$2:$B$41,0))),""))</f>
        <v/>
      </c>
      <c r="L461" s="28">
        <f>IF(OR($H461&lt;&gt;"erfasst",$F461=""),"",ROUND(N($F461)*N($K461),2))</f>
        <v/>
      </c>
      <c r="M461" s="22" t="n"/>
    </row>
    <row r="462">
      <c r="A462" s="29" t="n"/>
      <c r="B462" s="22" t="n"/>
      <c r="C462" s="30" t="n"/>
      <c r="D462" s="30" t="n"/>
      <c r="E462" s="31" t="n"/>
      <c r="F462" s="28">
        <f>IF(OR($H462&lt;&gt;"erfasst",$C462="",$D462=""),"",ROUND(MOD($D462-$C462,1)*24-N($E462)/60,2))</f>
        <v/>
      </c>
      <c r="G462" s="22" t="n"/>
      <c r="H462" s="22" t="n"/>
      <c r="I462" s="29" t="n"/>
      <c r="J462" s="10">
        <f>IF(OR($H462&lt;&gt;"erfasst",$A462=""),"",IF(AND($I462&lt;&gt;"",N($I462)-N($A462)&gt;Vorgaben!$C$11),"Frist überschritten",IF(N($F462)&gt;Vorgaben!$C$7,"über Höchstarbeitszeit",IF(AND(N($F462)&gt;9,N($E462)&lt;Vorgaben!$C$10),"Pause zu kurz",IF(AND(N($F462)&gt;6,N($E462)&lt;Vorgaben!$C$9),"Pause zu kurz",IF(AND(N($K462)&gt;0,N($K462)&lt;IF(N($A462)&gt;=DATE(2027,1,1),Vorgaben!$C$6,Vorgaben!$C$5)),"unter Mindestlohn",""))))))</f>
        <v/>
      </c>
      <c r="K462" s="28">
        <f>IF($B462="","",IFERROR(IF(N(INDEX(Personen!$E$2:$E$41,MATCH($B462,Personen!$B$2:$B$41,0)))=0,"",INDEX(Personen!$E$2:$E$41,MATCH($B462,Personen!$B$2:$B$41,0))),""))</f>
        <v/>
      </c>
      <c r="L462" s="28">
        <f>IF(OR($H462&lt;&gt;"erfasst",$F462=""),"",ROUND(N($F462)*N($K462),2))</f>
        <v/>
      </c>
      <c r="M462" s="22" t="n"/>
    </row>
    <row r="463">
      <c r="A463" s="29" t="n"/>
      <c r="B463" s="22" t="n"/>
      <c r="C463" s="30" t="n"/>
      <c r="D463" s="30" t="n"/>
      <c r="E463" s="31" t="n"/>
      <c r="F463" s="28">
        <f>IF(OR($H463&lt;&gt;"erfasst",$C463="",$D463=""),"",ROUND(MOD($D463-$C463,1)*24-N($E463)/60,2))</f>
        <v/>
      </c>
      <c r="G463" s="22" t="n"/>
      <c r="H463" s="22" t="n"/>
      <c r="I463" s="29" t="n"/>
      <c r="J463" s="10">
        <f>IF(OR($H463&lt;&gt;"erfasst",$A463=""),"",IF(AND($I463&lt;&gt;"",N($I463)-N($A463)&gt;Vorgaben!$C$11),"Frist überschritten",IF(N($F463)&gt;Vorgaben!$C$7,"über Höchstarbeitszeit",IF(AND(N($F463)&gt;9,N($E463)&lt;Vorgaben!$C$10),"Pause zu kurz",IF(AND(N($F463)&gt;6,N($E463)&lt;Vorgaben!$C$9),"Pause zu kurz",IF(AND(N($K463)&gt;0,N($K463)&lt;IF(N($A463)&gt;=DATE(2027,1,1),Vorgaben!$C$6,Vorgaben!$C$5)),"unter Mindestlohn",""))))))</f>
        <v/>
      </c>
      <c r="K463" s="28">
        <f>IF($B463="","",IFERROR(IF(N(INDEX(Personen!$E$2:$E$41,MATCH($B463,Personen!$B$2:$B$41,0)))=0,"",INDEX(Personen!$E$2:$E$41,MATCH($B463,Personen!$B$2:$B$41,0))),""))</f>
        <v/>
      </c>
      <c r="L463" s="28">
        <f>IF(OR($H463&lt;&gt;"erfasst",$F463=""),"",ROUND(N($F463)*N($K463),2))</f>
        <v/>
      </c>
      <c r="M463" s="22" t="n"/>
    </row>
    <row r="464">
      <c r="A464" s="29" t="n"/>
      <c r="B464" s="22" t="n"/>
      <c r="C464" s="30" t="n"/>
      <c r="D464" s="30" t="n"/>
      <c r="E464" s="31" t="n"/>
      <c r="F464" s="28">
        <f>IF(OR($H464&lt;&gt;"erfasst",$C464="",$D464=""),"",ROUND(MOD($D464-$C464,1)*24-N($E464)/60,2))</f>
        <v/>
      </c>
      <c r="G464" s="22" t="n"/>
      <c r="H464" s="22" t="n"/>
      <c r="I464" s="29" t="n"/>
      <c r="J464" s="10">
        <f>IF(OR($H464&lt;&gt;"erfasst",$A464=""),"",IF(AND($I464&lt;&gt;"",N($I464)-N($A464)&gt;Vorgaben!$C$11),"Frist überschritten",IF(N($F464)&gt;Vorgaben!$C$7,"über Höchstarbeitszeit",IF(AND(N($F464)&gt;9,N($E464)&lt;Vorgaben!$C$10),"Pause zu kurz",IF(AND(N($F464)&gt;6,N($E464)&lt;Vorgaben!$C$9),"Pause zu kurz",IF(AND(N($K464)&gt;0,N($K464)&lt;IF(N($A464)&gt;=DATE(2027,1,1),Vorgaben!$C$6,Vorgaben!$C$5)),"unter Mindestlohn",""))))))</f>
        <v/>
      </c>
      <c r="K464" s="28">
        <f>IF($B464="","",IFERROR(IF(N(INDEX(Personen!$E$2:$E$41,MATCH($B464,Personen!$B$2:$B$41,0)))=0,"",INDEX(Personen!$E$2:$E$41,MATCH($B464,Personen!$B$2:$B$41,0))),""))</f>
        <v/>
      </c>
      <c r="L464" s="28">
        <f>IF(OR($H464&lt;&gt;"erfasst",$F464=""),"",ROUND(N($F464)*N($K464),2))</f>
        <v/>
      </c>
      <c r="M464" s="22" t="n"/>
    </row>
    <row r="465">
      <c r="A465" s="29" t="n"/>
      <c r="B465" s="22" t="n"/>
      <c r="C465" s="30" t="n"/>
      <c r="D465" s="30" t="n"/>
      <c r="E465" s="31" t="n"/>
      <c r="F465" s="28">
        <f>IF(OR($H465&lt;&gt;"erfasst",$C465="",$D465=""),"",ROUND(MOD($D465-$C465,1)*24-N($E465)/60,2))</f>
        <v/>
      </c>
      <c r="G465" s="22" t="n"/>
      <c r="H465" s="22" t="n"/>
      <c r="I465" s="29" t="n"/>
      <c r="J465" s="10">
        <f>IF(OR($H465&lt;&gt;"erfasst",$A465=""),"",IF(AND($I465&lt;&gt;"",N($I465)-N($A465)&gt;Vorgaben!$C$11),"Frist überschritten",IF(N($F465)&gt;Vorgaben!$C$7,"über Höchstarbeitszeit",IF(AND(N($F465)&gt;9,N($E465)&lt;Vorgaben!$C$10),"Pause zu kurz",IF(AND(N($F465)&gt;6,N($E465)&lt;Vorgaben!$C$9),"Pause zu kurz",IF(AND(N($K465)&gt;0,N($K465)&lt;IF(N($A465)&gt;=DATE(2027,1,1),Vorgaben!$C$6,Vorgaben!$C$5)),"unter Mindestlohn",""))))))</f>
        <v/>
      </c>
      <c r="K465" s="28">
        <f>IF($B465="","",IFERROR(IF(N(INDEX(Personen!$E$2:$E$41,MATCH($B465,Personen!$B$2:$B$41,0)))=0,"",INDEX(Personen!$E$2:$E$41,MATCH($B465,Personen!$B$2:$B$41,0))),""))</f>
        <v/>
      </c>
      <c r="L465" s="28">
        <f>IF(OR($H465&lt;&gt;"erfasst",$F465=""),"",ROUND(N($F465)*N($K465),2))</f>
        <v/>
      </c>
      <c r="M465" s="22" t="n"/>
    </row>
    <row r="466">
      <c r="A466" s="29" t="n"/>
      <c r="B466" s="22" t="n"/>
      <c r="C466" s="30" t="n"/>
      <c r="D466" s="30" t="n"/>
      <c r="E466" s="31" t="n"/>
      <c r="F466" s="28">
        <f>IF(OR($H466&lt;&gt;"erfasst",$C466="",$D466=""),"",ROUND(MOD($D466-$C466,1)*24-N($E466)/60,2))</f>
        <v/>
      </c>
      <c r="G466" s="22" t="n"/>
      <c r="H466" s="22" t="n"/>
      <c r="I466" s="29" t="n"/>
      <c r="J466" s="10">
        <f>IF(OR($H466&lt;&gt;"erfasst",$A466=""),"",IF(AND($I466&lt;&gt;"",N($I466)-N($A466)&gt;Vorgaben!$C$11),"Frist überschritten",IF(N($F466)&gt;Vorgaben!$C$7,"über Höchstarbeitszeit",IF(AND(N($F466)&gt;9,N($E466)&lt;Vorgaben!$C$10),"Pause zu kurz",IF(AND(N($F466)&gt;6,N($E466)&lt;Vorgaben!$C$9),"Pause zu kurz",IF(AND(N($K466)&gt;0,N($K466)&lt;IF(N($A466)&gt;=DATE(2027,1,1),Vorgaben!$C$6,Vorgaben!$C$5)),"unter Mindestlohn",""))))))</f>
        <v/>
      </c>
      <c r="K466" s="28">
        <f>IF($B466="","",IFERROR(IF(N(INDEX(Personen!$E$2:$E$41,MATCH($B466,Personen!$B$2:$B$41,0)))=0,"",INDEX(Personen!$E$2:$E$41,MATCH($B466,Personen!$B$2:$B$41,0))),""))</f>
        <v/>
      </c>
      <c r="L466" s="28">
        <f>IF(OR($H466&lt;&gt;"erfasst",$F466=""),"",ROUND(N($F466)*N($K466),2))</f>
        <v/>
      </c>
      <c r="M466" s="22" t="n"/>
    </row>
    <row r="467">
      <c r="A467" s="29" t="n"/>
      <c r="B467" s="22" t="n"/>
      <c r="C467" s="30" t="n"/>
      <c r="D467" s="30" t="n"/>
      <c r="E467" s="31" t="n"/>
      <c r="F467" s="28">
        <f>IF(OR($H467&lt;&gt;"erfasst",$C467="",$D467=""),"",ROUND(MOD($D467-$C467,1)*24-N($E467)/60,2))</f>
        <v/>
      </c>
      <c r="G467" s="22" t="n"/>
      <c r="H467" s="22" t="n"/>
      <c r="I467" s="29" t="n"/>
      <c r="J467" s="10">
        <f>IF(OR($H467&lt;&gt;"erfasst",$A467=""),"",IF(AND($I467&lt;&gt;"",N($I467)-N($A467)&gt;Vorgaben!$C$11),"Frist überschritten",IF(N($F467)&gt;Vorgaben!$C$7,"über Höchstarbeitszeit",IF(AND(N($F467)&gt;9,N($E467)&lt;Vorgaben!$C$10),"Pause zu kurz",IF(AND(N($F467)&gt;6,N($E467)&lt;Vorgaben!$C$9),"Pause zu kurz",IF(AND(N($K467)&gt;0,N($K467)&lt;IF(N($A467)&gt;=DATE(2027,1,1),Vorgaben!$C$6,Vorgaben!$C$5)),"unter Mindestlohn",""))))))</f>
        <v/>
      </c>
      <c r="K467" s="28">
        <f>IF($B467="","",IFERROR(IF(N(INDEX(Personen!$E$2:$E$41,MATCH($B467,Personen!$B$2:$B$41,0)))=0,"",INDEX(Personen!$E$2:$E$41,MATCH($B467,Personen!$B$2:$B$41,0))),""))</f>
        <v/>
      </c>
      <c r="L467" s="28">
        <f>IF(OR($H467&lt;&gt;"erfasst",$F467=""),"",ROUND(N($F467)*N($K467),2))</f>
        <v/>
      </c>
      <c r="M467" s="22" t="n"/>
    </row>
    <row r="468">
      <c r="A468" s="29" t="n"/>
      <c r="B468" s="22" t="n"/>
      <c r="C468" s="30" t="n"/>
      <c r="D468" s="30" t="n"/>
      <c r="E468" s="31" t="n"/>
      <c r="F468" s="28">
        <f>IF(OR($H468&lt;&gt;"erfasst",$C468="",$D468=""),"",ROUND(MOD($D468-$C468,1)*24-N($E468)/60,2))</f>
        <v/>
      </c>
      <c r="G468" s="22" t="n"/>
      <c r="H468" s="22" t="n"/>
      <c r="I468" s="29" t="n"/>
      <c r="J468" s="10">
        <f>IF(OR($H468&lt;&gt;"erfasst",$A468=""),"",IF(AND($I468&lt;&gt;"",N($I468)-N($A468)&gt;Vorgaben!$C$11),"Frist überschritten",IF(N($F468)&gt;Vorgaben!$C$7,"über Höchstarbeitszeit",IF(AND(N($F468)&gt;9,N($E468)&lt;Vorgaben!$C$10),"Pause zu kurz",IF(AND(N($F468)&gt;6,N($E468)&lt;Vorgaben!$C$9),"Pause zu kurz",IF(AND(N($K468)&gt;0,N($K468)&lt;IF(N($A468)&gt;=DATE(2027,1,1),Vorgaben!$C$6,Vorgaben!$C$5)),"unter Mindestlohn",""))))))</f>
        <v/>
      </c>
      <c r="K468" s="28">
        <f>IF($B468="","",IFERROR(IF(N(INDEX(Personen!$E$2:$E$41,MATCH($B468,Personen!$B$2:$B$41,0)))=0,"",INDEX(Personen!$E$2:$E$41,MATCH($B468,Personen!$B$2:$B$41,0))),""))</f>
        <v/>
      </c>
      <c r="L468" s="28">
        <f>IF(OR($H468&lt;&gt;"erfasst",$F468=""),"",ROUND(N($F468)*N($K468),2))</f>
        <v/>
      </c>
      <c r="M468" s="22" t="n"/>
    </row>
    <row r="469">
      <c r="A469" s="29" t="n"/>
      <c r="B469" s="22" t="n"/>
      <c r="C469" s="30" t="n"/>
      <c r="D469" s="30" t="n"/>
      <c r="E469" s="31" t="n"/>
      <c r="F469" s="28">
        <f>IF(OR($H469&lt;&gt;"erfasst",$C469="",$D469=""),"",ROUND(MOD($D469-$C469,1)*24-N($E469)/60,2))</f>
        <v/>
      </c>
      <c r="G469" s="22" t="n"/>
      <c r="H469" s="22" t="n"/>
      <c r="I469" s="29" t="n"/>
      <c r="J469" s="10">
        <f>IF(OR($H469&lt;&gt;"erfasst",$A469=""),"",IF(AND($I469&lt;&gt;"",N($I469)-N($A469)&gt;Vorgaben!$C$11),"Frist überschritten",IF(N($F469)&gt;Vorgaben!$C$7,"über Höchstarbeitszeit",IF(AND(N($F469)&gt;9,N($E469)&lt;Vorgaben!$C$10),"Pause zu kurz",IF(AND(N($F469)&gt;6,N($E469)&lt;Vorgaben!$C$9),"Pause zu kurz",IF(AND(N($K469)&gt;0,N($K469)&lt;IF(N($A469)&gt;=DATE(2027,1,1),Vorgaben!$C$6,Vorgaben!$C$5)),"unter Mindestlohn",""))))))</f>
        <v/>
      </c>
      <c r="K469" s="28">
        <f>IF($B469="","",IFERROR(IF(N(INDEX(Personen!$E$2:$E$41,MATCH($B469,Personen!$B$2:$B$41,0)))=0,"",INDEX(Personen!$E$2:$E$41,MATCH($B469,Personen!$B$2:$B$41,0))),""))</f>
        <v/>
      </c>
      <c r="L469" s="28">
        <f>IF(OR($H469&lt;&gt;"erfasst",$F469=""),"",ROUND(N($F469)*N($K469),2))</f>
        <v/>
      </c>
      <c r="M469" s="22" t="n"/>
    </row>
    <row r="470">
      <c r="A470" s="29" t="n"/>
      <c r="B470" s="22" t="n"/>
      <c r="C470" s="30" t="n"/>
      <c r="D470" s="30" t="n"/>
      <c r="E470" s="31" t="n"/>
      <c r="F470" s="28">
        <f>IF(OR($H470&lt;&gt;"erfasst",$C470="",$D470=""),"",ROUND(MOD($D470-$C470,1)*24-N($E470)/60,2))</f>
        <v/>
      </c>
      <c r="G470" s="22" t="n"/>
      <c r="H470" s="22" t="n"/>
      <c r="I470" s="29" t="n"/>
      <c r="J470" s="10">
        <f>IF(OR($H470&lt;&gt;"erfasst",$A470=""),"",IF(AND($I470&lt;&gt;"",N($I470)-N($A470)&gt;Vorgaben!$C$11),"Frist überschritten",IF(N($F470)&gt;Vorgaben!$C$7,"über Höchstarbeitszeit",IF(AND(N($F470)&gt;9,N($E470)&lt;Vorgaben!$C$10),"Pause zu kurz",IF(AND(N($F470)&gt;6,N($E470)&lt;Vorgaben!$C$9),"Pause zu kurz",IF(AND(N($K470)&gt;0,N($K470)&lt;IF(N($A470)&gt;=DATE(2027,1,1),Vorgaben!$C$6,Vorgaben!$C$5)),"unter Mindestlohn",""))))))</f>
        <v/>
      </c>
      <c r="K470" s="28">
        <f>IF($B470="","",IFERROR(IF(N(INDEX(Personen!$E$2:$E$41,MATCH($B470,Personen!$B$2:$B$41,0)))=0,"",INDEX(Personen!$E$2:$E$41,MATCH($B470,Personen!$B$2:$B$41,0))),""))</f>
        <v/>
      </c>
      <c r="L470" s="28">
        <f>IF(OR($H470&lt;&gt;"erfasst",$F470=""),"",ROUND(N($F470)*N($K470),2))</f>
        <v/>
      </c>
      <c r="M470" s="22" t="n"/>
    </row>
    <row r="471">
      <c r="A471" s="29" t="n"/>
      <c r="B471" s="22" t="n"/>
      <c r="C471" s="30" t="n"/>
      <c r="D471" s="30" t="n"/>
      <c r="E471" s="31" t="n"/>
      <c r="F471" s="28">
        <f>IF(OR($H471&lt;&gt;"erfasst",$C471="",$D471=""),"",ROUND(MOD($D471-$C471,1)*24-N($E471)/60,2))</f>
        <v/>
      </c>
      <c r="G471" s="22" t="n"/>
      <c r="H471" s="22" t="n"/>
      <c r="I471" s="29" t="n"/>
      <c r="J471" s="10">
        <f>IF(OR($H471&lt;&gt;"erfasst",$A471=""),"",IF(AND($I471&lt;&gt;"",N($I471)-N($A471)&gt;Vorgaben!$C$11),"Frist überschritten",IF(N($F471)&gt;Vorgaben!$C$7,"über Höchstarbeitszeit",IF(AND(N($F471)&gt;9,N($E471)&lt;Vorgaben!$C$10),"Pause zu kurz",IF(AND(N($F471)&gt;6,N($E471)&lt;Vorgaben!$C$9),"Pause zu kurz",IF(AND(N($K471)&gt;0,N($K471)&lt;IF(N($A471)&gt;=DATE(2027,1,1),Vorgaben!$C$6,Vorgaben!$C$5)),"unter Mindestlohn",""))))))</f>
        <v/>
      </c>
      <c r="K471" s="28">
        <f>IF($B471="","",IFERROR(IF(N(INDEX(Personen!$E$2:$E$41,MATCH($B471,Personen!$B$2:$B$41,0)))=0,"",INDEX(Personen!$E$2:$E$41,MATCH($B471,Personen!$B$2:$B$41,0))),""))</f>
        <v/>
      </c>
      <c r="L471" s="28">
        <f>IF(OR($H471&lt;&gt;"erfasst",$F471=""),"",ROUND(N($F471)*N($K471),2))</f>
        <v/>
      </c>
      <c r="M471" s="22" t="n"/>
    </row>
    <row r="472">
      <c r="A472" s="29" t="n"/>
      <c r="B472" s="22" t="n"/>
      <c r="C472" s="30" t="n"/>
      <c r="D472" s="30" t="n"/>
      <c r="E472" s="31" t="n"/>
      <c r="F472" s="28">
        <f>IF(OR($H472&lt;&gt;"erfasst",$C472="",$D472=""),"",ROUND(MOD($D472-$C472,1)*24-N($E472)/60,2))</f>
        <v/>
      </c>
      <c r="G472" s="22" t="n"/>
      <c r="H472" s="22" t="n"/>
      <c r="I472" s="29" t="n"/>
      <c r="J472" s="10">
        <f>IF(OR($H472&lt;&gt;"erfasst",$A472=""),"",IF(AND($I472&lt;&gt;"",N($I472)-N($A472)&gt;Vorgaben!$C$11),"Frist überschritten",IF(N($F472)&gt;Vorgaben!$C$7,"über Höchstarbeitszeit",IF(AND(N($F472)&gt;9,N($E472)&lt;Vorgaben!$C$10),"Pause zu kurz",IF(AND(N($F472)&gt;6,N($E472)&lt;Vorgaben!$C$9),"Pause zu kurz",IF(AND(N($K472)&gt;0,N($K472)&lt;IF(N($A472)&gt;=DATE(2027,1,1),Vorgaben!$C$6,Vorgaben!$C$5)),"unter Mindestlohn",""))))))</f>
        <v/>
      </c>
      <c r="K472" s="28">
        <f>IF($B472="","",IFERROR(IF(N(INDEX(Personen!$E$2:$E$41,MATCH($B472,Personen!$B$2:$B$41,0)))=0,"",INDEX(Personen!$E$2:$E$41,MATCH($B472,Personen!$B$2:$B$41,0))),""))</f>
        <v/>
      </c>
      <c r="L472" s="28">
        <f>IF(OR($H472&lt;&gt;"erfasst",$F472=""),"",ROUND(N($F472)*N($K472),2))</f>
        <v/>
      </c>
      <c r="M472" s="22" t="n"/>
    </row>
    <row r="473">
      <c r="A473" s="29" t="n"/>
      <c r="B473" s="22" t="n"/>
      <c r="C473" s="30" t="n"/>
      <c r="D473" s="30" t="n"/>
      <c r="E473" s="31" t="n"/>
      <c r="F473" s="28">
        <f>IF(OR($H473&lt;&gt;"erfasst",$C473="",$D473=""),"",ROUND(MOD($D473-$C473,1)*24-N($E473)/60,2))</f>
        <v/>
      </c>
      <c r="G473" s="22" t="n"/>
      <c r="H473" s="22" t="n"/>
      <c r="I473" s="29" t="n"/>
      <c r="J473" s="10">
        <f>IF(OR($H473&lt;&gt;"erfasst",$A473=""),"",IF(AND($I473&lt;&gt;"",N($I473)-N($A473)&gt;Vorgaben!$C$11),"Frist überschritten",IF(N($F473)&gt;Vorgaben!$C$7,"über Höchstarbeitszeit",IF(AND(N($F473)&gt;9,N($E473)&lt;Vorgaben!$C$10),"Pause zu kurz",IF(AND(N($F473)&gt;6,N($E473)&lt;Vorgaben!$C$9),"Pause zu kurz",IF(AND(N($K473)&gt;0,N($K473)&lt;IF(N($A473)&gt;=DATE(2027,1,1),Vorgaben!$C$6,Vorgaben!$C$5)),"unter Mindestlohn",""))))))</f>
        <v/>
      </c>
      <c r="K473" s="28">
        <f>IF($B473="","",IFERROR(IF(N(INDEX(Personen!$E$2:$E$41,MATCH($B473,Personen!$B$2:$B$41,0)))=0,"",INDEX(Personen!$E$2:$E$41,MATCH($B473,Personen!$B$2:$B$41,0))),""))</f>
        <v/>
      </c>
      <c r="L473" s="28">
        <f>IF(OR($H473&lt;&gt;"erfasst",$F473=""),"",ROUND(N($F473)*N($K473),2))</f>
        <v/>
      </c>
      <c r="M473" s="22" t="n"/>
    </row>
    <row r="474">
      <c r="A474" s="29" t="n"/>
      <c r="B474" s="22" t="n"/>
      <c r="C474" s="30" t="n"/>
      <c r="D474" s="30" t="n"/>
      <c r="E474" s="31" t="n"/>
      <c r="F474" s="28">
        <f>IF(OR($H474&lt;&gt;"erfasst",$C474="",$D474=""),"",ROUND(MOD($D474-$C474,1)*24-N($E474)/60,2))</f>
        <v/>
      </c>
      <c r="G474" s="22" t="n"/>
      <c r="H474" s="22" t="n"/>
      <c r="I474" s="29" t="n"/>
      <c r="J474" s="10">
        <f>IF(OR($H474&lt;&gt;"erfasst",$A474=""),"",IF(AND($I474&lt;&gt;"",N($I474)-N($A474)&gt;Vorgaben!$C$11),"Frist überschritten",IF(N($F474)&gt;Vorgaben!$C$7,"über Höchstarbeitszeit",IF(AND(N($F474)&gt;9,N($E474)&lt;Vorgaben!$C$10),"Pause zu kurz",IF(AND(N($F474)&gt;6,N($E474)&lt;Vorgaben!$C$9),"Pause zu kurz",IF(AND(N($K474)&gt;0,N($K474)&lt;IF(N($A474)&gt;=DATE(2027,1,1),Vorgaben!$C$6,Vorgaben!$C$5)),"unter Mindestlohn",""))))))</f>
        <v/>
      </c>
      <c r="K474" s="28">
        <f>IF($B474="","",IFERROR(IF(N(INDEX(Personen!$E$2:$E$41,MATCH($B474,Personen!$B$2:$B$41,0)))=0,"",INDEX(Personen!$E$2:$E$41,MATCH($B474,Personen!$B$2:$B$41,0))),""))</f>
        <v/>
      </c>
      <c r="L474" s="28">
        <f>IF(OR($H474&lt;&gt;"erfasst",$F474=""),"",ROUND(N($F474)*N($K474),2))</f>
        <v/>
      </c>
      <c r="M474" s="22" t="n"/>
    </row>
    <row r="475">
      <c r="A475" s="29" t="n"/>
      <c r="B475" s="22" t="n"/>
      <c r="C475" s="30" t="n"/>
      <c r="D475" s="30" t="n"/>
      <c r="E475" s="31" t="n"/>
      <c r="F475" s="28">
        <f>IF(OR($H475&lt;&gt;"erfasst",$C475="",$D475=""),"",ROUND(MOD($D475-$C475,1)*24-N($E475)/60,2))</f>
        <v/>
      </c>
      <c r="G475" s="22" t="n"/>
      <c r="H475" s="22" t="n"/>
      <c r="I475" s="29" t="n"/>
      <c r="J475" s="10">
        <f>IF(OR($H475&lt;&gt;"erfasst",$A475=""),"",IF(AND($I475&lt;&gt;"",N($I475)-N($A475)&gt;Vorgaben!$C$11),"Frist überschritten",IF(N($F475)&gt;Vorgaben!$C$7,"über Höchstarbeitszeit",IF(AND(N($F475)&gt;9,N($E475)&lt;Vorgaben!$C$10),"Pause zu kurz",IF(AND(N($F475)&gt;6,N($E475)&lt;Vorgaben!$C$9),"Pause zu kurz",IF(AND(N($K475)&gt;0,N($K475)&lt;IF(N($A475)&gt;=DATE(2027,1,1),Vorgaben!$C$6,Vorgaben!$C$5)),"unter Mindestlohn",""))))))</f>
        <v/>
      </c>
      <c r="K475" s="28">
        <f>IF($B475="","",IFERROR(IF(N(INDEX(Personen!$E$2:$E$41,MATCH($B475,Personen!$B$2:$B$41,0)))=0,"",INDEX(Personen!$E$2:$E$41,MATCH($B475,Personen!$B$2:$B$41,0))),""))</f>
        <v/>
      </c>
      <c r="L475" s="28">
        <f>IF(OR($H475&lt;&gt;"erfasst",$F475=""),"",ROUND(N($F475)*N($K475),2))</f>
        <v/>
      </c>
      <c r="M475" s="22" t="n"/>
    </row>
    <row r="476">
      <c r="A476" s="29" t="n"/>
      <c r="B476" s="22" t="n"/>
      <c r="C476" s="30" t="n"/>
      <c r="D476" s="30" t="n"/>
      <c r="E476" s="31" t="n"/>
      <c r="F476" s="28">
        <f>IF(OR($H476&lt;&gt;"erfasst",$C476="",$D476=""),"",ROUND(MOD($D476-$C476,1)*24-N($E476)/60,2))</f>
        <v/>
      </c>
      <c r="G476" s="22" t="n"/>
      <c r="H476" s="22" t="n"/>
      <c r="I476" s="29" t="n"/>
      <c r="J476" s="10">
        <f>IF(OR($H476&lt;&gt;"erfasst",$A476=""),"",IF(AND($I476&lt;&gt;"",N($I476)-N($A476)&gt;Vorgaben!$C$11),"Frist überschritten",IF(N($F476)&gt;Vorgaben!$C$7,"über Höchstarbeitszeit",IF(AND(N($F476)&gt;9,N($E476)&lt;Vorgaben!$C$10),"Pause zu kurz",IF(AND(N($F476)&gt;6,N($E476)&lt;Vorgaben!$C$9),"Pause zu kurz",IF(AND(N($K476)&gt;0,N($K476)&lt;IF(N($A476)&gt;=DATE(2027,1,1),Vorgaben!$C$6,Vorgaben!$C$5)),"unter Mindestlohn",""))))))</f>
        <v/>
      </c>
      <c r="K476" s="28">
        <f>IF($B476="","",IFERROR(IF(N(INDEX(Personen!$E$2:$E$41,MATCH($B476,Personen!$B$2:$B$41,0)))=0,"",INDEX(Personen!$E$2:$E$41,MATCH($B476,Personen!$B$2:$B$41,0))),""))</f>
        <v/>
      </c>
      <c r="L476" s="28">
        <f>IF(OR($H476&lt;&gt;"erfasst",$F476=""),"",ROUND(N($F476)*N($K476),2))</f>
        <v/>
      </c>
      <c r="M476" s="22" t="n"/>
    </row>
    <row r="477">
      <c r="A477" s="29" t="n"/>
      <c r="B477" s="22" t="n"/>
      <c r="C477" s="30" t="n"/>
      <c r="D477" s="30" t="n"/>
      <c r="E477" s="31" t="n"/>
      <c r="F477" s="28">
        <f>IF(OR($H477&lt;&gt;"erfasst",$C477="",$D477=""),"",ROUND(MOD($D477-$C477,1)*24-N($E477)/60,2))</f>
        <v/>
      </c>
      <c r="G477" s="22" t="n"/>
      <c r="H477" s="22" t="n"/>
      <c r="I477" s="29" t="n"/>
      <c r="J477" s="10">
        <f>IF(OR($H477&lt;&gt;"erfasst",$A477=""),"",IF(AND($I477&lt;&gt;"",N($I477)-N($A477)&gt;Vorgaben!$C$11),"Frist überschritten",IF(N($F477)&gt;Vorgaben!$C$7,"über Höchstarbeitszeit",IF(AND(N($F477)&gt;9,N($E477)&lt;Vorgaben!$C$10),"Pause zu kurz",IF(AND(N($F477)&gt;6,N($E477)&lt;Vorgaben!$C$9),"Pause zu kurz",IF(AND(N($K477)&gt;0,N($K477)&lt;IF(N($A477)&gt;=DATE(2027,1,1),Vorgaben!$C$6,Vorgaben!$C$5)),"unter Mindestlohn",""))))))</f>
        <v/>
      </c>
      <c r="K477" s="28">
        <f>IF($B477="","",IFERROR(IF(N(INDEX(Personen!$E$2:$E$41,MATCH($B477,Personen!$B$2:$B$41,0)))=0,"",INDEX(Personen!$E$2:$E$41,MATCH($B477,Personen!$B$2:$B$41,0))),""))</f>
        <v/>
      </c>
      <c r="L477" s="28">
        <f>IF(OR($H477&lt;&gt;"erfasst",$F477=""),"",ROUND(N($F477)*N($K477),2))</f>
        <v/>
      </c>
      <c r="M477" s="22" t="n"/>
    </row>
    <row r="478">
      <c r="A478" s="29" t="n"/>
      <c r="B478" s="22" t="n"/>
      <c r="C478" s="30" t="n"/>
      <c r="D478" s="30" t="n"/>
      <c r="E478" s="31" t="n"/>
      <c r="F478" s="28">
        <f>IF(OR($H478&lt;&gt;"erfasst",$C478="",$D478=""),"",ROUND(MOD($D478-$C478,1)*24-N($E478)/60,2))</f>
        <v/>
      </c>
      <c r="G478" s="22" t="n"/>
      <c r="H478" s="22" t="n"/>
      <c r="I478" s="29" t="n"/>
      <c r="J478" s="10">
        <f>IF(OR($H478&lt;&gt;"erfasst",$A478=""),"",IF(AND($I478&lt;&gt;"",N($I478)-N($A478)&gt;Vorgaben!$C$11),"Frist überschritten",IF(N($F478)&gt;Vorgaben!$C$7,"über Höchstarbeitszeit",IF(AND(N($F478)&gt;9,N($E478)&lt;Vorgaben!$C$10),"Pause zu kurz",IF(AND(N($F478)&gt;6,N($E478)&lt;Vorgaben!$C$9),"Pause zu kurz",IF(AND(N($K478)&gt;0,N($K478)&lt;IF(N($A478)&gt;=DATE(2027,1,1),Vorgaben!$C$6,Vorgaben!$C$5)),"unter Mindestlohn",""))))))</f>
        <v/>
      </c>
      <c r="K478" s="28">
        <f>IF($B478="","",IFERROR(IF(N(INDEX(Personen!$E$2:$E$41,MATCH($B478,Personen!$B$2:$B$41,0)))=0,"",INDEX(Personen!$E$2:$E$41,MATCH($B478,Personen!$B$2:$B$41,0))),""))</f>
        <v/>
      </c>
      <c r="L478" s="28">
        <f>IF(OR($H478&lt;&gt;"erfasst",$F478=""),"",ROUND(N($F478)*N($K478),2))</f>
        <v/>
      </c>
      <c r="M478" s="22" t="n"/>
    </row>
    <row r="479">
      <c r="A479" s="29" t="n"/>
      <c r="B479" s="22" t="n"/>
      <c r="C479" s="30" t="n"/>
      <c r="D479" s="30" t="n"/>
      <c r="E479" s="31" t="n"/>
      <c r="F479" s="28">
        <f>IF(OR($H479&lt;&gt;"erfasst",$C479="",$D479=""),"",ROUND(MOD($D479-$C479,1)*24-N($E479)/60,2))</f>
        <v/>
      </c>
      <c r="G479" s="22" t="n"/>
      <c r="H479" s="22" t="n"/>
      <c r="I479" s="29" t="n"/>
      <c r="J479" s="10">
        <f>IF(OR($H479&lt;&gt;"erfasst",$A479=""),"",IF(AND($I479&lt;&gt;"",N($I479)-N($A479)&gt;Vorgaben!$C$11),"Frist überschritten",IF(N($F479)&gt;Vorgaben!$C$7,"über Höchstarbeitszeit",IF(AND(N($F479)&gt;9,N($E479)&lt;Vorgaben!$C$10),"Pause zu kurz",IF(AND(N($F479)&gt;6,N($E479)&lt;Vorgaben!$C$9),"Pause zu kurz",IF(AND(N($K479)&gt;0,N($K479)&lt;IF(N($A479)&gt;=DATE(2027,1,1),Vorgaben!$C$6,Vorgaben!$C$5)),"unter Mindestlohn",""))))))</f>
        <v/>
      </c>
      <c r="K479" s="28">
        <f>IF($B479="","",IFERROR(IF(N(INDEX(Personen!$E$2:$E$41,MATCH($B479,Personen!$B$2:$B$41,0)))=0,"",INDEX(Personen!$E$2:$E$41,MATCH($B479,Personen!$B$2:$B$41,0))),""))</f>
        <v/>
      </c>
      <c r="L479" s="28">
        <f>IF(OR($H479&lt;&gt;"erfasst",$F479=""),"",ROUND(N($F479)*N($K479),2))</f>
        <v/>
      </c>
      <c r="M479" s="22" t="n"/>
    </row>
    <row r="480">
      <c r="A480" s="29" t="n"/>
      <c r="B480" s="22" t="n"/>
      <c r="C480" s="30" t="n"/>
      <c r="D480" s="30" t="n"/>
      <c r="E480" s="31" t="n"/>
      <c r="F480" s="28">
        <f>IF(OR($H480&lt;&gt;"erfasst",$C480="",$D480=""),"",ROUND(MOD($D480-$C480,1)*24-N($E480)/60,2))</f>
        <v/>
      </c>
      <c r="G480" s="22" t="n"/>
      <c r="H480" s="22" t="n"/>
      <c r="I480" s="29" t="n"/>
      <c r="J480" s="10">
        <f>IF(OR($H480&lt;&gt;"erfasst",$A480=""),"",IF(AND($I480&lt;&gt;"",N($I480)-N($A480)&gt;Vorgaben!$C$11),"Frist überschritten",IF(N($F480)&gt;Vorgaben!$C$7,"über Höchstarbeitszeit",IF(AND(N($F480)&gt;9,N($E480)&lt;Vorgaben!$C$10),"Pause zu kurz",IF(AND(N($F480)&gt;6,N($E480)&lt;Vorgaben!$C$9),"Pause zu kurz",IF(AND(N($K480)&gt;0,N($K480)&lt;IF(N($A480)&gt;=DATE(2027,1,1),Vorgaben!$C$6,Vorgaben!$C$5)),"unter Mindestlohn",""))))))</f>
        <v/>
      </c>
      <c r="K480" s="28">
        <f>IF($B480="","",IFERROR(IF(N(INDEX(Personen!$E$2:$E$41,MATCH($B480,Personen!$B$2:$B$41,0)))=0,"",INDEX(Personen!$E$2:$E$41,MATCH($B480,Personen!$B$2:$B$41,0))),""))</f>
        <v/>
      </c>
      <c r="L480" s="28">
        <f>IF(OR($H480&lt;&gt;"erfasst",$F480=""),"",ROUND(N($F480)*N($K480),2))</f>
        <v/>
      </c>
      <c r="M480" s="22" t="n"/>
    </row>
    <row r="481">
      <c r="A481" s="29" t="n"/>
      <c r="B481" s="22" t="n"/>
      <c r="C481" s="30" t="n"/>
      <c r="D481" s="30" t="n"/>
      <c r="E481" s="31" t="n"/>
      <c r="F481" s="28">
        <f>IF(OR($H481&lt;&gt;"erfasst",$C481="",$D481=""),"",ROUND(MOD($D481-$C481,1)*24-N($E481)/60,2))</f>
        <v/>
      </c>
      <c r="G481" s="22" t="n"/>
      <c r="H481" s="22" t="n"/>
      <c r="I481" s="29" t="n"/>
      <c r="J481" s="10">
        <f>IF(OR($H481&lt;&gt;"erfasst",$A481=""),"",IF(AND($I481&lt;&gt;"",N($I481)-N($A481)&gt;Vorgaben!$C$11),"Frist überschritten",IF(N($F481)&gt;Vorgaben!$C$7,"über Höchstarbeitszeit",IF(AND(N($F481)&gt;9,N($E481)&lt;Vorgaben!$C$10),"Pause zu kurz",IF(AND(N($F481)&gt;6,N($E481)&lt;Vorgaben!$C$9),"Pause zu kurz",IF(AND(N($K481)&gt;0,N($K481)&lt;IF(N($A481)&gt;=DATE(2027,1,1),Vorgaben!$C$6,Vorgaben!$C$5)),"unter Mindestlohn",""))))))</f>
        <v/>
      </c>
      <c r="K481" s="28">
        <f>IF($B481="","",IFERROR(IF(N(INDEX(Personen!$E$2:$E$41,MATCH($B481,Personen!$B$2:$B$41,0)))=0,"",INDEX(Personen!$E$2:$E$41,MATCH($B481,Personen!$B$2:$B$41,0))),""))</f>
        <v/>
      </c>
      <c r="L481" s="28">
        <f>IF(OR($H481&lt;&gt;"erfasst",$F481=""),"",ROUND(N($F481)*N($K481),2))</f>
        <v/>
      </c>
      <c r="M481" s="22" t="n"/>
    </row>
    <row r="482">
      <c r="A482" s="29" t="n"/>
      <c r="B482" s="22" t="n"/>
      <c r="C482" s="30" t="n"/>
      <c r="D482" s="30" t="n"/>
      <c r="E482" s="31" t="n"/>
      <c r="F482" s="28">
        <f>IF(OR($H482&lt;&gt;"erfasst",$C482="",$D482=""),"",ROUND(MOD($D482-$C482,1)*24-N($E482)/60,2))</f>
        <v/>
      </c>
      <c r="G482" s="22" t="n"/>
      <c r="H482" s="22" t="n"/>
      <c r="I482" s="29" t="n"/>
      <c r="J482" s="10">
        <f>IF(OR($H482&lt;&gt;"erfasst",$A482=""),"",IF(AND($I482&lt;&gt;"",N($I482)-N($A482)&gt;Vorgaben!$C$11),"Frist überschritten",IF(N($F482)&gt;Vorgaben!$C$7,"über Höchstarbeitszeit",IF(AND(N($F482)&gt;9,N($E482)&lt;Vorgaben!$C$10),"Pause zu kurz",IF(AND(N($F482)&gt;6,N($E482)&lt;Vorgaben!$C$9),"Pause zu kurz",IF(AND(N($K482)&gt;0,N($K482)&lt;IF(N($A482)&gt;=DATE(2027,1,1),Vorgaben!$C$6,Vorgaben!$C$5)),"unter Mindestlohn",""))))))</f>
        <v/>
      </c>
      <c r="K482" s="28">
        <f>IF($B482="","",IFERROR(IF(N(INDEX(Personen!$E$2:$E$41,MATCH($B482,Personen!$B$2:$B$41,0)))=0,"",INDEX(Personen!$E$2:$E$41,MATCH($B482,Personen!$B$2:$B$41,0))),""))</f>
        <v/>
      </c>
      <c r="L482" s="28">
        <f>IF(OR($H482&lt;&gt;"erfasst",$F482=""),"",ROUND(N($F482)*N($K482),2))</f>
        <v/>
      </c>
      <c r="M482" s="22" t="n"/>
    </row>
    <row r="483">
      <c r="A483" s="29" t="n"/>
      <c r="B483" s="22" t="n"/>
      <c r="C483" s="30" t="n"/>
      <c r="D483" s="30" t="n"/>
      <c r="E483" s="31" t="n"/>
      <c r="F483" s="28">
        <f>IF(OR($H483&lt;&gt;"erfasst",$C483="",$D483=""),"",ROUND(MOD($D483-$C483,1)*24-N($E483)/60,2))</f>
        <v/>
      </c>
      <c r="G483" s="22" t="n"/>
      <c r="H483" s="22" t="n"/>
      <c r="I483" s="29" t="n"/>
      <c r="J483" s="10">
        <f>IF(OR($H483&lt;&gt;"erfasst",$A483=""),"",IF(AND($I483&lt;&gt;"",N($I483)-N($A483)&gt;Vorgaben!$C$11),"Frist überschritten",IF(N($F483)&gt;Vorgaben!$C$7,"über Höchstarbeitszeit",IF(AND(N($F483)&gt;9,N($E483)&lt;Vorgaben!$C$10),"Pause zu kurz",IF(AND(N($F483)&gt;6,N($E483)&lt;Vorgaben!$C$9),"Pause zu kurz",IF(AND(N($K483)&gt;0,N($K483)&lt;IF(N($A483)&gt;=DATE(2027,1,1),Vorgaben!$C$6,Vorgaben!$C$5)),"unter Mindestlohn",""))))))</f>
        <v/>
      </c>
      <c r="K483" s="28">
        <f>IF($B483="","",IFERROR(IF(N(INDEX(Personen!$E$2:$E$41,MATCH($B483,Personen!$B$2:$B$41,0)))=0,"",INDEX(Personen!$E$2:$E$41,MATCH($B483,Personen!$B$2:$B$41,0))),""))</f>
        <v/>
      </c>
      <c r="L483" s="28">
        <f>IF(OR($H483&lt;&gt;"erfasst",$F483=""),"",ROUND(N($F483)*N($K483),2))</f>
        <v/>
      </c>
      <c r="M483" s="22" t="n"/>
    </row>
    <row r="484">
      <c r="A484" s="29" t="n"/>
      <c r="B484" s="22" t="n"/>
      <c r="C484" s="30" t="n"/>
      <c r="D484" s="30" t="n"/>
      <c r="E484" s="31" t="n"/>
      <c r="F484" s="28">
        <f>IF(OR($H484&lt;&gt;"erfasst",$C484="",$D484=""),"",ROUND(MOD($D484-$C484,1)*24-N($E484)/60,2))</f>
        <v/>
      </c>
      <c r="G484" s="22" t="n"/>
      <c r="H484" s="22" t="n"/>
      <c r="I484" s="29" t="n"/>
      <c r="J484" s="10">
        <f>IF(OR($H484&lt;&gt;"erfasst",$A484=""),"",IF(AND($I484&lt;&gt;"",N($I484)-N($A484)&gt;Vorgaben!$C$11),"Frist überschritten",IF(N($F484)&gt;Vorgaben!$C$7,"über Höchstarbeitszeit",IF(AND(N($F484)&gt;9,N($E484)&lt;Vorgaben!$C$10),"Pause zu kurz",IF(AND(N($F484)&gt;6,N($E484)&lt;Vorgaben!$C$9),"Pause zu kurz",IF(AND(N($K484)&gt;0,N($K484)&lt;IF(N($A484)&gt;=DATE(2027,1,1),Vorgaben!$C$6,Vorgaben!$C$5)),"unter Mindestlohn",""))))))</f>
        <v/>
      </c>
      <c r="K484" s="28">
        <f>IF($B484="","",IFERROR(IF(N(INDEX(Personen!$E$2:$E$41,MATCH($B484,Personen!$B$2:$B$41,0)))=0,"",INDEX(Personen!$E$2:$E$41,MATCH($B484,Personen!$B$2:$B$41,0))),""))</f>
        <v/>
      </c>
      <c r="L484" s="28">
        <f>IF(OR($H484&lt;&gt;"erfasst",$F484=""),"",ROUND(N($F484)*N($K484),2))</f>
        <v/>
      </c>
      <c r="M484" s="22" t="n"/>
    </row>
    <row r="485">
      <c r="A485" s="29" t="n"/>
      <c r="B485" s="22" t="n"/>
      <c r="C485" s="30" t="n"/>
      <c r="D485" s="30" t="n"/>
      <c r="E485" s="31" t="n"/>
      <c r="F485" s="28">
        <f>IF(OR($H485&lt;&gt;"erfasst",$C485="",$D485=""),"",ROUND(MOD($D485-$C485,1)*24-N($E485)/60,2))</f>
        <v/>
      </c>
      <c r="G485" s="22" t="n"/>
      <c r="H485" s="22" t="n"/>
      <c r="I485" s="29" t="n"/>
      <c r="J485" s="10">
        <f>IF(OR($H485&lt;&gt;"erfasst",$A485=""),"",IF(AND($I485&lt;&gt;"",N($I485)-N($A485)&gt;Vorgaben!$C$11),"Frist überschritten",IF(N($F485)&gt;Vorgaben!$C$7,"über Höchstarbeitszeit",IF(AND(N($F485)&gt;9,N($E485)&lt;Vorgaben!$C$10),"Pause zu kurz",IF(AND(N($F485)&gt;6,N($E485)&lt;Vorgaben!$C$9),"Pause zu kurz",IF(AND(N($K485)&gt;0,N($K485)&lt;IF(N($A485)&gt;=DATE(2027,1,1),Vorgaben!$C$6,Vorgaben!$C$5)),"unter Mindestlohn",""))))))</f>
        <v/>
      </c>
      <c r="K485" s="28">
        <f>IF($B485="","",IFERROR(IF(N(INDEX(Personen!$E$2:$E$41,MATCH($B485,Personen!$B$2:$B$41,0)))=0,"",INDEX(Personen!$E$2:$E$41,MATCH($B485,Personen!$B$2:$B$41,0))),""))</f>
        <v/>
      </c>
      <c r="L485" s="28">
        <f>IF(OR($H485&lt;&gt;"erfasst",$F485=""),"",ROUND(N($F485)*N($K485),2))</f>
        <v/>
      </c>
      <c r="M485" s="22" t="n"/>
    </row>
    <row r="486">
      <c r="A486" s="29" t="n"/>
      <c r="B486" s="22" t="n"/>
      <c r="C486" s="30" t="n"/>
      <c r="D486" s="30" t="n"/>
      <c r="E486" s="31" t="n"/>
      <c r="F486" s="28">
        <f>IF(OR($H486&lt;&gt;"erfasst",$C486="",$D486=""),"",ROUND(MOD($D486-$C486,1)*24-N($E486)/60,2))</f>
        <v/>
      </c>
      <c r="G486" s="22" t="n"/>
      <c r="H486" s="22" t="n"/>
      <c r="I486" s="29" t="n"/>
      <c r="J486" s="10">
        <f>IF(OR($H486&lt;&gt;"erfasst",$A486=""),"",IF(AND($I486&lt;&gt;"",N($I486)-N($A486)&gt;Vorgaben!$C$11),"Frist überschritten",IF(N($F486)&gt;Vorgaben!$C$7,"über Höchstarbeitszeit",IF(AND(N($F486)&gt;9,N($E486)&lt;Vorgaben!$C$10),"Pause zu kurz",IF(AND(N($F486)&gt;6,N($E486)&lt;Vorgaben!$C$9),"Pause zu kurz",IF(AND(N($K486)&gt;0,N($K486)&lt;IF(N($A486)&gt;=DATE(2027,1,1),Vorgaben!$C$6,Vorgaben!$C$5)),"unter Mindestlohn",""))))))</f>
        <v/>
      </c>
      <c r="K486" s="28">
        <f>IF($B486="","",IFERROR(IF(N(INDEX(Personen!$E$2:$E$41,MATCH($B486,Personen!$B$2:$B$41,0)))=0,"",INDEX(Personen!$E$2:$E$41,MATCH($B486,Personen!$B$2:$B$41,0))),""))</f>
        <v/>
      </c>
      <c r="L486" s="28">
        <f>IF(OR($H486&lt;&gt;"erfasst",$F486=""),"",ROUND(N($F486)*N($K486),2))</f>
        <v/>
      </c>
      <c r="M486" s="22" t="n"/>
    </row>
    <row r="487">
      <c r="A487" s="29" t="n"/>
      <c r="B487" s="22" t="n"/>
      <c r="C487" s="30" t="n"/>
      <c r="D487" s="30" t="n"/>
      <c r="E487" s="31" t="n"/>
      <c r="F487" s="28">
        <f>IF(OR($H487&lt;&gt;"erfasst",$C487="",$D487=""),"",ROUND(MOD($D487-$C487,1)*24-N($E487)/60,2))</f>
        <v/>
      </c>
      <c r="G487" s="22" t="n"/>
      <c r="H487" s="22" t="n"/>
      <c r="I487" s="29" t="n"/>
      <c r="J487" s="10">
        <f>IF(OR($H487&lt;&gt;"erfasst",$A487=""),"",IF(AND($I487&lt;&gt;"",N($I487)-N($A487)&gt;Vorgaben!$C$11),"Frist überschritten",IF(N($F487)&gt;Vorgaben!$C$7,"über Höchstarbeitszeit",IF(AND(N($F487)&gt;9,N($E487)&lt;Vorgaben!$C$10),"Pause zu kurz",IF(AND(N($F487)&gt;6,N($E487)&lt;Vorgaben!$C$9),"Pause zu kurz",IF(AND(N($K487)&gt;0,N($K487)&lt;IF(N($A487)&gt;=DATE(2027,1,1),Vorgaben!$C$6,Vorgaben!$C$5)),"unter Mindestlohn",""))))))</f>
        <v/>
      </c>
      <c r="K487" s="28">
        <f>IF($B487="","",IFERROR(IF(N(INDEX(Personen!$E$2:$E$41,MATCH($B487,Personen!$B$2:$B$41,0)))=0,"",INDEX(Personen!$E$2:$E$41,MATCH($B487,Personen!$B$2:$B$41,0))),""))</f>
        <v/>
      </c>
      <c r="L487" s="28">
        <f>IF(OR($H487&lt;&gt;"erfasst",$F487=""),"",ROUND(N($F487)*N($K487),2))</f>
        <v/>
      </c>
      <c r="M487" s="22" t="n"/>
    </row>
    <row r="488">
      <c r="A488" s="29" t="n"/>
      <c r="B488" s="22" t="n"/>
      <c r="C488" s="30" t="n"/>
      <c r="D488" s="30" t="n"/>
      <c r="E488" s="31" t="n"/>
      <c r="F488" s="28">
        <f>IF(OR($H488&lt;&gt;"erfasst",$C488="",$D488=""),"",ROUND(MOD($D488-$C488,1)*24-N($E488)/60,2))</f>
        <v/>
      </c>
      <c r="G488" s="22" t="n"/>
      <c r="H488" s="22" t="n"/>
      <c r="I488" s="29" t="n"/>
      <c r="J488" s="10">
        <f>IF(OR($H488&lt;&gt;"erfasst",$A488=""),"",IF(AND($I488&lt;&gt;"",N($I488)-N($A488)&gt;Vorgaben!$C$11),"Frist überschritten",IF(N($F488)&gt;Vorgaben!$C$7,"über Höchstarbeitszeit",IF(AND(N($F488)&gt;9,N($E488)&lt;Vorgaben!$C$10),"Pause zu kurz",IF(AND(N($F488)&gt;6,N($E488)&lt;Vorgaben!$C$9),"Pause zu kurz",IF(AND(N($K488)&gt;0,N($K488)&lt;IF(N($A488)&gt;=DATE(2027,1,1),Vorgaben!$C$6,Vorgaben!$C$5)),"unter Mindestlohn",""))))))</f>
        <v/>
      </c>
      <c r="K488" s="28">
        <f>IF($B488="","",IFERROR(IF(N(INDEX(Personen!$E$2:$E$41,MATCH($B488,Personen!$B$2:$B$41,0)))=0,"",INDEX(Personen!$E$2:$E$41,MATCH($B488,Personen!$B$2:$B$41,0))),""))</f>
        <v/>
      </c>
      <c r="L488" s="28">
        <f>IF(OR($H488&lt;&gt;"erfasst",$F488=""),"",ROUND(N($F488)*N($K488),2))</f>
        <v/>
      </c>
      <c r="M488" s="22" t="n"/>
    </row>
    <row r="489">
      <c r="A489" s="29" t="n"/>
      <c r="B489" s="22" t="n"/>
      <c r="C489" s="30" t="n"/>
      <c r="D489" s="30" t="n"/>
      <c r="E489" s="31" t="n"/>
      <c r="F489" s="28">
        <f>IF(OR($H489&lt;&gt;"erfasst",$C489="",$D489=""),"",ROUND(MOD($D489-$C489,1)*24-N($E489)/60,2))</f>
        <v/>
      </c>
      <c r="G489" s="22" t="n"/>
      <c r="H489" s="22" t="n"/>
      <c r="I489" s="29" t="n"/>
      <c r="J489" s="10">
        <f>IF(OR($H489&lt;&gt;"erfasst",$A489=""),"",IF(AND($I489&lt;&gt;"",N($I489)-N($A489)&gt;Vorgaben!$C$11),"Frist überschritten",IF(N($F489)&gt;Vorgaben!$C$7,"über Höchstarbeitszeit",IF(AND(N($F489)&gt;9,N($E489)&lt;Vorgaben!$C$10),"Pause zu kurz",IF(AND(N($F489)&gt;6,N($E489)&lt;Vorgaben!$C$9),"Pause zu kurz",IF(AND(N($K489)&gt;0,N($K489)&lt;IF(N($A489)&gt;=DATE(2027,1,1),Vorgaben!$C$6,Vorgaben!$C$5)),"unter Mindestlohn",""))))))</f>
        <v/>
      </c>
      <c r="K489" s="28">
        <f>IF($B489="","",IFERROR(IF(N(INDEX(Personen!$E$2:$E$41,MATCH($B489,Personen!$B$2:$B$41,0)))=0,"",INDEX(Personen!$E$2:$E$41,MATCH($B489,Personen!$B$2:$B$41,0))),""))</f>
        <v/>
      </c>
      <c r="L489" s="28">
        <f>IF(OR($H489&lt;&gt;"erfasst",$F489=""),"",ROUND(N($F489)*N($K489),2))</f>
        <v/>
      </c>
      <c r="M489" s="22" t="n"/>
    </row>
    <row r="490">
      <c r="A490" s="29" t="n"/>
      <c r="B490" s="22" t="n"/>
      <c r="C490" s="30" t="n"/>
      <c r="D490" s="30" t="n"/>
      <c r="E490" s="31" t="n"/>
      <c r="F490" s="28">
        <f>IF(OR($H490&lt;&gt;"erfasst",$C490="",$D490=""),"",ROUND(MOD($D490-$C490,1)*24-N($E490)/60,2))</f>
        <v/>
      </c>
      <c r="G490" s="22" t="n"/>
      <c r="H490" s="22" t="n"/>
      <c r="I490" s="29" t="n"/>
      <c r="J490" s="10">
        <f>IF(OR($H490&lt;&gt;"erfasst",$A490=""),"",IF(AND($I490&lt;&gt;"",N($I490)-N($A490)&gt;Vorgaben!$C$11),"Frist überschritten",IF(N($F490)&gt;Vorgaben!$C$7,"über Höchstarbeitszeit",IF(AND(N($F490)&gt;9,N($E490)&lt;Vorgaben!$C$10),"Pause zu kurz",IF(AND(N($F490)&gt;6,N($E490)&lt;Vorgaben!$C$9),"Pause zu kurz",IF(AND(N($K490)&gt;0,N($K490)&lt;IF(N($A490)&gt;=DATE(2027,1,1),Vorgaben!$C$6,Vorgaben!$C$5)),"unter Mindestlohn",""))))))</f>
        <v/>
      </c>
      <c r="K490" s="28">
        <f>IF($B490="","",IFERROR(IF(N(INDEX(Personen!$E$2:$E$41,MATCH($B490,Personen!$B$2:$B$41,0)))=0,"",INDEX(Personen!$E$2:$E$41,MATCH($B490,Personen!$B$2:$B$41,0))),""))</f>
        <v/>
      </c>
      <c r="L490" s="28">
        <f>IF(OR($H490&lt;&gt;"erfasst",$F490=""),"",ROUND(N($F490)*N($K490),2))</f>
        <v/>
      </c>
      <c r="M490" s="22" t="n"/>
    </row>
    <row r="491">
      <c r="A491" s="29" t="n"/>
      <c r="B491" s="22" t="n"/>
      <c r="C491" s="30" t="n"/>
      <c r="D491" s="30" t="n"/>
      <c r="E491" s="31" t="n"/>
      <c r="F491" s="28">
        <f>IF(OR($H491&lt;&gt;"erfasst",$C491="",$D491=""),"",ROUND(MOD($D491-$C491,1)*24-N($E491)/60,2))</f>
        <v/>
      </c>
      <c r="G491" s="22" t="n"/>
      <c r="H491" s="22" t="n"/>
      <c r="I491" s="29" t="n"/>
      <c r="J491" s="10">
        <f>IF(OR($H491&lt;&gt;"erfasst",$A491=""),"",IF(AND($I491&lt;&gt;"",N($I491)-N($A491)&gt;Vorgaben!$C$11),"Frist überschritten",IF(N($F491)&gt;Vorgaben!$C$7,"über Höchstarbeitszeit",IF(AND(N($F491)&gt;9,N($E491)&lt;Vorgaben!$C$10),"Pause zu kurz",IF(AND(N($F491)&gt;6,N($E491)&lt;Vorgaben!$C$9),"Pause zu kurz",IF(AND(N($K491)&gt;0,N($K491)&lt;IF(N($A491)&gt;=DATE(2027,1,1),Vorgaben!$C$6,Vorgaben!$C$5)),"unter Mindestlohn",""))))))</f>
        <v/>
      </c>
      <c r="K491" s="28">
        <f>IF($B491="","",IFERROR(IF(N(INDEX(Personen!$E$2:$E$41,MATCH($B491,Personen!$B$2:$B$41,0)))=0,"",INDEX(Personen!$E$2:$E$41,MATCH($B491,Personen!$B$2:$B$41,0))),""))</f>
        <v/>
      </c>
      <c r="L491" s="28">
        <f>IF(OR($H491&lt;&gt;"erfasst",$F491=""),"",ROUND(N($F491)*N($K491),2))</f>
        <v/>
      </c>
      <c r="M491" s="22" t="n"/>
    </row>
    <row r="492">
      <c r="A492" s="29" t="n"/>
      <c r="B492" s="22" t="n"/>
      <c r="C492" s="30" t="n"/>
      <c r="D492" s="30" t="n"/>
      <c r="E492" s="31" t="n"/>
      <c r="F492" s="28">
        <f>IF(OR($H492&lt;&gt;"erfasst",$C492="",$D492=""),"",ROUND(MOD($D492-$C492,1)*24-N($E492)/60,2))</f>
        <v/>
      </c>
      <c r="G492" s="22" t="n"/>
      <c r="H492" s="22" t="n"/>
      <c r="I492" s="29" t="n"/>
      <c r="J492" s="10">
        <f>IF(OR($H492&lt;&gt;"erfasst",$A492=""),"",IF(AND($I492&lt;&gt;"",N($I492)-N($A492)&gt;Vorgaben!$C$11),"Frist überschritten",IF(N($F492)&gt;Vorgaben!$C$7,"über Höchstarbeitszeit",IF(AND(N($F492)&gt;9,N($E492)&lt;Vorgaben!$C$10),"Pause zu kurz",IF(AND(N($F492)&gt;6,N($E492)&lt;Vorgaben!$C$9),"Pause zu kurz",IF(AND(N($K492)&gt;0,N($K492)&lt;IF(N($A492)&gt;=DATE(2027,1,1),Vorgaben!$C$6,Vorgaben!$C$5)),"unter Mindestlohn",""))))))</f>
        <v/>
      </c>
      <c r="K492" s="28">
        <f>IF($B492="","",IFERROR(IF(N(INDEX(Personen!$E$2:$E$41,MATCH($B492,Personen!$B$2:$B$41,0)))=0,"",INDEX(Personen!$E$2:$E$41,MATCH($B492,Personen!$B$2:$B$41,0))),""))</f>
        <v/>
      </c>
      <c r="L492" s="28">
        <f>IF(OR($H492&lt;&gt;"erfasst",$F492=""),"",ROUND(N($F492)*N($K492),2))</f>
        <v/>
      </c>
      <c r="M492" s="22" t="n"/>
    </row>
    <row r="493">
      <c r="A493" s="29" t="n"/>
      <c r="B493" s="22" t="n"/>
      <c r="C493" s="30" t="n"/>
      <c r="D493" s="30" t="n"/>
      <c r="E493" s="31" t="n"/>
      <c r="F493" s="28">
        <f>IF(OR($H493&lt;&gt;"erfasst",$C493="",$D493=""),"",ROUND(MOD($D493-$C493,1)*24-N($E493)/60,2))</f>
        <v/>
      </c>
      <c r="G493" s="22" t="n"/>
      <c r="H493" s="22" t="n"/>
      <c r="I493" s="29" t="n"/>
      <c r="J493" s="10">
        <f>IF(OR($H493&lt;&gt;"erfasst",$A493=""),"",IF(AND($I493&lt;&gt;"",N($I493)-N($A493)&gt;Vorgaben!$C$11),"Frist überschritten",IF(N($F493)&gt;Vorgaben!$C$7,"über Höchstarbeitszeit",IF(AND(N($F493)&gt;9,N($E493)&lt;Vorgaben!$C$10),"Pause zu kurz",IF(AND(N($F493)&gt;6,N($E493)&lt;Vorgaben!$C$9),"Pause zu kurz",IF(AND(N($K493)&gt;0,N($K493)&lt;IF(N($A493)&gt;=DATE(2027,1,1),Vorgaben!$C$6,Vorgaben!$C$5)),"unter Mindestlohn",""))))))</f>
        <v/>
      </c>
      <c r="K493" s="28">
        <f>IF($B493="","",IFERROR(IF(N(INDEX(Personen!$E$2:$E$41,MATCH($B493,Personen!$B$2:$B$41,0)))=0,"",INDEX(Personen!$E$2:$E$41,MATCH($B493,Personen!$B$2:$B$41,0))),""))</f>
        <v/>
      </c>
      <c r="L493" s="28">
        <f>IF(OR($H493&lt;&gt;"erfasst",$F493=""),"",ROUND(N($F493)*N($K493),2))</f>
        <v/>
      </c>
      <c r="M493" s="22" t="n"/>
    </row>
    <row r="494">
      <c r="A494" s="29" t="n"/>
      <c r="B494" s="22" t="n"/>
      <c r="C494" s="30" t="n"/>
      <c r="D494" s="30" t="n"/>
      <c r="E494" s="31" t="n"/>
      <c r="F494" s="28">
        <f>IF(OR($H494&lt;&gt;"erfasst",$C494="",$D494=""),"",ROUND(MOD($D494-$C494,1)*24-N($E494)/60,2))</f>
        <v/>
      </c>
      <c r="G494" s="22" t="n"/>
      <c r="H494" s="22" t="n"/>
      <c r="I494" s="29" t="n"/>
      <c r="J494" s="10">
        <f>IF(OR($H494&lt;&gt;"erfasst",$A494=""),"",IF(AND($I494&lt;&gt;"",N($I494)-N($A494)&gt;Vorgaben!$C$11),"Frist überschritten",IF(N($F494)&gt;Vorgaben!$C$7,"über Höchstarbeitszeit",IF(AND(N($F494)&gt;9,N($E494)&lt;Vorgaben!$C$10),"Pause zu kurz",IF(AND(N($F494)&gt;6,N($E494)&lt;Vorgaben!$C$9),"Pause zu kurz",IF(AND(N($K494)&gt;0,N($K494)&lt;IF(N($A494)&gt;=DATE(2027,1,1),Vorgaben!$C$6,Vorgaben!$C$5)),"unter Mindestlohn",""))))))</f>
        <v/>
      </c>
      <c r="K494" s="28">
        <f>IF($B494="","",IFERROR(IF(N(INDEX(Personen!$E$2:$E$41,MATCH($B494,Personen!$B$2:$B$41,0)))=0,"",INDEX(Personen!$E$2:$E$41,MATCH($B494,Personen!$B$2:$B$41,0))),""))</f>
        <v/>
      </c>
      <c r="L494" s="28">
        <f>IF(OR($H494&lt;&gt;"erfasst",$F494=""),"",ROUND(N($F494)*N($K494),2))</f>
        <v/>
      </c>
      <c r="M494" s="22" t="n"/>
    </row>
    <row r="495">
      <c r="A495" s="29" t="n"/>
      <c r="B495" s="22" t="n"/>
      <c r="C495" s="30" t="n"/>
      <c r="D495" s="30" t="n"/>
      <c r="E495" s="31" t="n"/>
      <c r="F495" s="28">
        <f>IF(OR($H495&lt;&gt;"erfasst",$C495="",$D495=""),"",ROUND(MOD($D495-$C495,1)*24-N($E495)/60,2))</f>
        <v/>
      </c>
      <c r="G495" s="22" t="n"/>
      <c r="H495" s="22" t="n"/>
      <c r="I495" s="29" t="n"/>
      <c r="J495" s="10">
        <f>IF(OR($H495&lt;&gt;"erfasst",$A495=""),"",IF(AND($I495&lt;&gt;"",N($I495)-N($A495)&gt;Vorgaben!$C$11),"Frist überschritten",IF(N($F495)&gt;Vorgaben!$C$7,"über Höchstarbeitszeit",IF(AND(N($F495)&gt;9,N($E495)&lt;Vorgaben!$C$10),"Pause zu kurz",IF(AND(N($F495)&gt;6,N($E495)&lt;Vorgaben!$C$9),"Pause zu kurz",IF(AND(N($K495)&gt;0,N($K495)&lt;IF(N($A495)&gt;=DATE(2027,1,1),Vorgaben!$C$6,Vorgaben!$C$5)),"unter Mindestlohn",""))))))</f>
        <v/>
      </c>
      <c r="K495" s="28">
        <f>IF($B495="","",IFERROR(IF(N(INDEX(Personen!$E$2:$E$41,MATCH($B495,Personen!$B$2:$B$41,0)))=0,"",INDEX(Personen!$E$2:$E$41,MATCH($B495,Personen!$B$2:$B$41,0))),""))</f>
        <v/>
      </c>
      <c r="L495" s="28">
        <f>IF(OR($H495&lt;&gt;"erfasst",$F495=""),"",ROUND(N($F495)*N($K495),2))</f>
        <v/>
      </c>
      <c r="M495" s="22" t="n"/>
    </row>
    <row r="496">
      <c r="A496" s="29" t="n"/>
      <c r="B496" s="22" t="n"/>
      <c r="C496" s="30" t="n"/>
      <c r="D496" s="30" t="n"/>
      <c r="E496" s="31" t="n"/>
      <c r="F496" s="28">
        <f>IF(OR($H496&lt;&gt;"erfasst",$C496="",$D496=""),"",ROUND(MOD($D496-$C496,1)*24-N($E496)/60,2))</f>
        <v/>
      </c>
      <c r="G496" s="22" t="n"/>
      <c r="H496" s="22" t="n"/>
      <c r="I496" s="29" t="n"/>
      <c r="J496" s="10">
        <f>IF(OR($H496&lt;&gt;"erfasst",$A496=""),"",IF(AND($I496&lt;&gt;"",N($I496)-N($A496)&gt;Vorgaben!$C$11),"Frist überschritten",IF(N($F496)&gt;Vorgaben!$C$7,"über Höchstarbeitszeit",IF(AND(N($F496)&gt;9,N($E496)&lt;Vorgaben!$C$10),"Pause zu kurz",IF(AND(N($F496)&gt;6,N($E496)&lt;Vorgaben!$C$9),"Pause zu kurz",IF(AND(N($K496)&gt;0,N($K496)&lt;IF(N($A496)&gt;=DATE(2027,1,1),Vorgaben!$C$6,Vorgaben!$C$5)),"unter Mindestlohn",""))))))</f>
        <v/>
      </c>
      <c r="K496" s="28">
        <f>IF($B496="","",IFERROR(IF(N(INDEX(Personen!$E$2:$E$41,MATCH($B496,Personen!$B$2:$B$41,0)))=0,"",INDEX(Personen!$E$2:$E$41,MATCH($B496,Personen!$B$2:$B$41,0))),""))</f>
        <v/>
      </c>
      <c r="L496" s="28">
        <f>IF(OR($H496&lt;&gt;"erfasst",$F496=""),"",ROUND(N($F496)*N($K496),2))</f>
        <v/>
      </c>
      <c r="M496" s="22" t="n"/>
    </row>
    <row r="497">
      <c r="A497" s="29" t="n"/>
      <c r="B497" s="22" t="n"/>
      <c r="C497" s="30" t="n"/>
      <c r="D497" s="30" t="n"/>
      <c r="E497" s="31" t="n"/>
      <c r="F497" s="28">
        <f>IF(OR($H497&lt;&gt;"erfasst",$C497="",$D497=""),"",ROUND(MOD($D497-$C497,1)*24-N($E497)/60,2))</f>
        <v/>
      </c>
      <c r="G497" s="22" t="n"/>
      <c r="H497" s="22" t="n"/>
      <c r="I497" s="29" t="n"/>
      <c r="J497" s="10">
        <f>IF(OR($H497&lt;&gt;"erfasst",$A497=""),"",IF(AND($I497&lt;&gt;"",N($I497)-N($A497)&gt;Vorgaben!$C$11),"Frist überschritten",IF(N($F497)&gt;Vorgaben!$C$7,"über Höchstarbeitszeit",IF(AND(N($F497)&gt;9,N($E497)&lt;Vorgaben!$C$10),"Pause zu kurz",IF(AND(N($F497)&gt;6,N($E497)&lt;Vorgaben!$C$9),"Pause zu kurz",IF(AND(N($K497)&gt;0,N($K497)&lt;IF(N($A497)&gt;=DATE(2027,1,1),Vorgaben!$C$6,Vorgaben!$C$5)),"unter Mindestlohn",""))))))</f>
        <v/>
      </c>
      <c r="K497" s="28">
        <f>IF($B497="","",IFERROR(IF(N(INDEX(Personen!$E$2:$E$41,MATCH($B497,Personen!$B$2:$B$41,0)))=0,"",INDEX(Personen!$E$2:$E$41,MATCH($B497,Personen!$B$2:$B$41,0))),""))</f>
        <v/>
      </c>
      <c r="L497" s="28">
        <f>IF(OR($H497&lt;&gt;"erfasst",$F497=""),"",ROUND(N($F497)*N($K497),2))</f>
        <v/>
      </c>
      <c r="M497" s="22" t="n"/>
    </row>
    <row r="498">
      <c r="A498" s="29" t="n"/>
      <c r="B498" s="22" t="n"/>
      <c r="C498" s="30" t="n"/>
      <c r="D498" s="30" t="n"/>
      <c r="E498" s="31" t="n"/>
      <c r="F498" s="28">
        <f>IF(OR($H498&lt;&gt;"erfasst",$C498="",$D498=""),"",ROUND(MOD($D498-$C498,1)*24-N($E498)/60,2))</f>
        <v/>
      </c>
      <c r="G498" s="22" t="n"/>
      <c r="H498" s="22" t="n"/>
      <c r="I498" s="29" t="n"/>
      <c r="J498" s="10">
        <f>IF(OR($H498&lt;&gt;"erfasst",$A498=""),"",IF(AND($I498&lt;&gt;"",N($I498)-N($A498)&gt;Vorgaben!$C$11),"Frist überschritten",IF(N($F498)&gt;Vorgaben!$C$7,"über Höchstarbeitszeit",IF(AND(N($F498)&gt;9,N($E498)&lt;Vorgaben!$C$10),"Pause zu kurz",IF(AND(N($F498)&gt;6,N($E498)&lt;Vorgaben!$C$9),"Pause zu kurz",IF(AND(N($K498)&gt;0,N($K498)&lt;IF(N($A498)&gt;=DATE(2027,1,1),Vorgaben!$C$6,Vorgaben!$C$5)),"unter Mindestlohn",""))))))</f>
        <v/>
      </c>
      <c r="K498" s="28">
        <f>IF($B498="","",IFERROR(IF(N(INDEX(Personen!$E$2:$E$41,MATCH($B498,Personen!$B$2:$B$41,0)))=0,"",INDEX(Personen!$E$2:$E$41,MATCH($B498,Personen!$B$2:$B$41,0))),""))</f>
        <v/>
      </c>
      <c r="L498" s="28">
        <f>IF(OR($H498&lt;&gt;"erfasst",$F498=""),"",ROUND(N($F498)*N($K498),2))</f>
        <v/>
      </c>
      <c r="M498" s="22" t="n"/>
    </row>
    <row r="499">
      <c r="A499" s="29" t="n"/>
      <c r="B499" s="22" t="n"/>
      <c r="C499" s="30" t="n"/>
      <c r="D499" s="30" t="n"/>
      <c r="E499" s="31" t="n"/>
      <c r="F499" s="28">
        <f>IF(OR($H499&lt;&gt;"erfasst",$C499="",$D499=""),"",ROUND(MOD($D499-$C499,1)*24-N($E499)/60,2))</f>
        <v/>
      </c>
      <c r="G499" s="22" t="n"/>
      <c r="H499" s="22" t="n"/>
      <c r="I499" s="29" t="n"/>
      <c r="J499" s="10">
        <f>IF(OR($H499&lt;&gt;"erfasst",$A499=""),"",IF(AND($I499&lt;&gt;"",N($I499)-N($A499)&gt;Vorgaben!$C$11),"Frist überschritten",IF(N($F499)&gt;Vorgaben!$C$7,"über Höchstarbeitszeit",IF(AND(N($F499)&gt;9,N($E499)&lt;Vorgaben!$C$10),"Pause zu kurz",IF(AND(N($F499)&gt;6,N($E499)&lt;Vorgaben!$C$9),"Pause zu kurz",IF(AND(N($K499)&gt;0,N($K499)&lt;IF(N($A499)&gt;=DATE(2027,1,1),Vorgaben!$C$6,Vorgaben!$C$5)),"unter Mindestlohn",""))))))</f>
        <v/>
      </c>
      <c r="K499" s="28">
        <f>IF($B499="","",IFERROR(IF(N(INDEX(Personen!$E$2:$E$41,MATCH($B499,Personen!$B$2:$B$41,0)))=0,"",INDEX(Personen!$E$2:$E$41,MATCH($B499,Personen!$B$2:$B$41,0))),""))</f>
        <v/>
      </c>
      <c r="L499" s="28">
        <f>IF(OR($H499&lt;&gt;"erfasst",$F499=""),"",ROUND(N($F499)*N($K499),2))</f>
        <v/>
      </c>
      <c r="M499" s="22" t="n"/>
    </row>
    <row r="500">
      <c r="A500" s="29" t="n"/>
      <c r="B500" s="22" t="n"/>
      <c r="C500" s="30" t="n"/>
      <c r="D500" s="30" t="n"/>
      <c r="E500" s="31" t="n"/>
      <c r="F500" s="28">
        <f>IF(OR($H500&lt;&gt;"erfasst",$C500="",$D500=""),"",ROUND(MOD($D500-$C500,1)*24-N($E500)/60,2))</f>
        <v/>
      </c>
      <c r="G500" s="22" t="n"/>
      <c r="H500" s="22" t="n"/>
      <c r="I500" s="29" t="n"/>
      <c r="J500" s="10">
        <f>IF(OR($H500&lt;&gt;"erfasst",$A500=""),"",IF(AND($I500&lt;&gt;"",N($I500)-N($A500)&gt;Vorgaben!$C$11),"Frist überschritten",IF(N($F500)&gt;Vorgaben!$C$7,"über Höchstarbeitszeit",IF(AND(N($F500)&gt;9,N($E500)&lt;Vorgaben!$C$10),"Pause zu kurz",IF(AND(N($F500)&gt;6,N($E500)&lt;Vorgaben!$C$9),"Pause zu kurz",IF(AND(N($K500)&gt;0,N($K500)&lt;IF(N($A500)&gt;=DATE(2027,1,1),Vorgaben!$C$6,Vorgaben!$C$5)),"unter Mindestlohn",""))))))</f>
        <v/>
      </c>
      <c r="K500" s="28">
        <f>IF($B500="","",IFERROR(IF(N(INDEX(Personen!$E$2:$E$41,MATCH($B500,Personen!$B$2:$B$41,0)))=0,"",INDEX(Personen!$E$2:$E$41,MATCH($B500,Personen!$B$2:$B$41,0))),""))</f>
        <v/>
      </c>
      <c r="L500" s="28">
        <f>IF(OR($H500&lt;&gt;"erfasst",$F500=""),"",ROUND(N($F500)*N($K500),2))</f>
        <v/>
      </c>
      <c r="M500" s="22" t="n"/>
    </row>
    <row r="501">
      <c r="A501" s="29" t="n"/>
      <c r="B501" s="22" t="n"/>
      <c r="C501" s="30" t="n"/>
      <c r="D501" s="30" t="n"/>
      <c r="E501" s="31" t="n"/>
      <c r="F501" s="28">
        <f>IF(OR($H501&lt;&gt;"erfasst",$C501="",$D501=""),"",ROUND(MOD($D501-$C501,1)*24-N($E501)/60,2))</f>
        <v/>
      </c>
      <c r="G501" s="22" t="n"/>
      <c r="H501" s="22" t="n"/>
      <c r="I501" s="29" t="n"/>
      <c r="J501" s="10">
        <f>IF(OR($H501&lt;&gt;"erfasst",$A501=""),"",IF(AND($I501&lt;&gt;"",N($I501)-N($A501)&gt;Vorgaben!$C$11),"Frist überschritten",IF(N($F501)&gt;Vorgaben!$C$7,"über Höchstarbeitszeit",IF(AND(N($F501)&gt;9,N($E501)&lt;Vorgaben!$C$10),"Pause zu kurz",IF(AND(N($F501)&gt;6,N($E501)&lt;Vorgaben!$C$9),"Pause zu kurz",IF(AND(N($K501)&gt;0,N($K501)&lt;IF(N($A501)&gt;=DATE(2027,1,1),Vorgaben!$C$6,Vorgaben!$C$5)),"unter Mindestlohn",""))))))</f>
        <v/>
      </c>
      <c r="K501" s="28">
        <f>IF($B501="","",IFERROR(IF(N(INDEX(Personen!$E$2:$E$41,MATCH($B501,Personen!$B$2:$B$41,0)))=0,"",INDEX(Personen!$E$2:$E$41,MATCH($B501,Personen!$B$2:$B$41,0))),""))</f>
        <v/>
      </c>
      <c r="L501" s="28">
        <f>IF(OR($H501&lt;&gt;"erfasst",$F501=""),"",ROUND(N($F501)*N($K501),2))</f>
        <v/>
      </c>
      <c r="M501" s="22" t="n"/>
    </row>
  </sheetData>
  <autoFilter ref="A1:M501"/>
  <dataValidations count="2">
    <dataValidation sqref="B2:B501" showDropDown="0" showInputMessage="0" showErrorMessage="0" allowBlank="1" type="list">
      <formula1>=Personen!$B$2:$B$41</formula1>
    </dataValidation>
    <dataValidation sqref="H2:H501" showDropDown="0" showInputMessage="0" showErrorMessage="0" allowBlank="1" type="list">
      <formula1>"erfasst,storniert"</formula1>
    </dataValidation>
  </dataValidations>
  <pageMargins left="0.75" right="0.75" top="1" bottom="1" header="0.5" footer="0.5"/>
  <pageSetup orientation="landscape" fitToHeight="0" fitToWidth="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P4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8"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15" customWidth="1" min="14" max="14"/>
    <col width="15" customWidth="1" min="15" max="15"/>
    <col width="13" customWidth="1" min="16" max="16"/>
  </cols>
  <sheetData>
    <row r="1" ht="42" customHeight="1">
      <c r="A1" s="18" t="inlineStr">
        <is>
          <t>Person</t>
        </is>
      </c>
      <c r="B1" s="18" t="inlineStr">
        <is>
          <t>Jan</t>
        </is>
      </c>
      <c r="C1" s="18" t="inlineStr">
        <is>
          <t>Feb</t>
        </is>
      </c>
      <c r="D1" s="18" t="inlineStr">
        <is>
          <t>Mär</t>
        </is>
      </c>
      <c r="E1" s="18" t="inlineStr">
        <is>
          <t>Apr</t>
        </is>
      </c>
      <c r="F1" s="18" t="inlineStr">
        <is>
          <t>Mai</t>
        </is>
      </c>
      <c r="G1" s="18" t="inlineStr">
        <is>
          <t>Jun</t>
        </is>
      </c>
      <c r="H1" s="18" t="inlineStr">
        <is>
          <t>Jul</t>
        </is>
      </c>
      <c r="I1" s="18" t="inlineStr">
        <is>
          <t>Aug</t>
        </is>
      </c>
      <c r="J1" s="18" t="inlineStr">
        <is>
          <t>Sep</t>
        </is>
      </c>
      <c r="K1" s="18" t="inlineStr">
        <is>
          <t>Okt</t>
        </is>
      </c>
      <c r="L1" s="18" t="inlineStr">
        <is>
          <t>Nov</t>
        </is>
      </c>
      <c r="M1" s="18" t="inlineStr">
        <is>
          <t>Dez</t>
        </is>
      </c>
      <c r="N1" s="18" t="inlineStr">
        <is>
          <t>Stunden gesamt</t>
        </is>
      </c>
      <c r="O1" s="18" t="inlineStr">
        <is>
          <t>Lohn gesamt (€)</t>
        </is>
      </c>
      <c r="P1" s="18" t="inlineStr">
        <is>
          <t>Meldungen</t>
        </is>
      </c>
    </row>
    <row r="2">
      <c r="A2" s="10">
        <f>IF(Personen!$B2="","",Personen!$B2)</f>
        <v/>
      </c>
      <c r="B2" s="28">
        <f>IF($A2="","",SUMIFS(Zeiten!$F$2:$F$501,Zeiten!$B$2:$B$501,$A2,Zeiten!$A$2:$A$501,"&gt;="&amp;DATE(Vorgaben!$C$4,1,1),Zeiten!$A$2:$A$501,"&lt;"&amp;DATE(Vorgaben!$C$4,2,1)))</f>
        <v/>
      </c>
      <c r="C2" s="28">
        <f>IF($A2="","",SUMIFS(Zeiten!$F$2:$F$501,Zeiten!$B$2:$B$501,$A2,Zeiten!$A$2:$A$501,"&gt;="&amp;DATE(Vorgaben!$C$4,2,1),Zeiten!$A$2:$A$501,"&lt;"&amp;DATE(Vorgaben!$C$4,3,1)))</f>
        <v/>
      </c>
      <c r="D2" s="28">
        <f>IF($A2="","",SUMIFS(Zeiten!$F$2:$F$501,Zeiten!$B$2:$B$501,$A2,Zeiten!$A$2:$A$501,"&gt;="&amp;DATE(Vorgaben!$C$4,3,1),Zeiten!$A$2:$A$501,"&lt;"&amp;DATE(Vorgaben!$C$4,4,1)))</f>
        <v/>
      </c>
      <c r="E2" s="28">
        <f>IF($A2="","",SUMIFS(Zeiten!$F$2:$F$501,Zeiten!$B$2:$B$501,$A2,Zeiten!$A$2:$A$501,"&gt;="&amp;DATE(Vorgaben!$C$4,4,1),Zeiten!$A$2:$A$501,"&lt;"&amp;DATE(Vorgaben!$C$4,5,1)))</f>
        <v/>
      </c>
      <c r="F2" s="28">
        <f>IF($A2="","",SUMIFS(Zeiten!$F$2:$F$501,Zeiten!$B$2:$B$501,$A2,Zeiten!$A$2:$A$501,"&gt;="&amp;DATE(Vorgaben!$C$4,5,1),Zeiten!$A$2:$A$501,"&lt;"&amp;DATE(Vorgaben!$C$4,6,1)))</f>
        <v/>
      </c>
      <c r="G2" s="28">
        <f>IF($A2="","",SUMIFS(Zeiten!$F$2:$F$501,Zeiten!$B$2:$B$501,$A2,Zeiten!$A$2:$A$501,"&gt;="&amp;DATE(Vorgaben!$C$4,6,1),Zeiten!$A$2:$A$501,"&lt;"&amp;DATE(Vorgaben!$C$4,7,1)))</f>
        <v/>
      </c>
      <c r="H2" s="28">
        <f>IF($A2="","",SUMIFS(Zeiten!$F$2:$F$501,Zeiten!$B$2:$B$501,$A2,Zeiten!$A$2:$A$501,"&gt;="&amp;DATE(Vorgaben!$C$4,7,1),Zeiten!$A$2:$A$501,"&lt;"&amp;DATE(Vorgaben!$C$4,8,1)))</f>
        <v/>
      </c>
      <c r="I2" s="28">
        <f>IF($A2="","",SUMIFS(Zeiten!$F$2:$F$501,Zeiten!$B$2:$B$501,$A2,Zeiten!$A$2:$A$501,"&gt;="&amp;DATE(Vorgaben!$C$4,8,1),Zeiten!$A$2:$A$501,"&lt;"&amp;DATE(Vorgaben!$C$4,9,1)))</f>
        <v/>
      </c>
      <c r="J2" s="28">
        <f>IF($A2="","",SUMIFS(Zeiten!$F$2:$F$501,Zeiten!$B$2:$B$501,$A2,Zeiten!$A$2:$A$501,"&gt;="&amp;DATE(Vorgaben!$C$4,9,1),Zeiten!$A$2:$A$501,"&lt;"&amp;DATE(Vorgaben!$C$4,10,1)))</f>
        <v/>
      </c>
      <c r="K2" s="28">
        <f>IF($A2="","",SUMIFS(Zeiten!$F$2:$F$501,Zeiten!$B$2:$B$501,$A2,Zeiten!$A$2:$A$501,"&gt;="&amp;DATE(Vorgaben!$C$4,10,1),Zeiten!$A$2:$A$501,"&lt;"&amp;DATE(Vorgaben!$C$4,11,1)))</f>
        <v/>
      </c>
      <c r="L2" s="28">
        <f>IF($A2="","",SUMIFS(Zeiten!$F$2:$F$501,Zeiten!$B$2:$B$501,$A2,Zeiten!$A$2:$A$501,"&gt;="&amp;DATE(Vorgaben!$C$4,11,1),Zeiten!$A$2:$A$501,"&lt;"&amp;DATE(Vorgaben!$C$4,12,1)))</f>
        <v/>
      </c>
      <c r="M2" s="28">
        <f>IF($A2="","",SUMIFS(Zeiten!$F$2:$F$501,Zeiten!$B$2:$B$501,$A2,Zeiten!$A$2:$A$501,"&gt;="&amp;DATE(Vorgaben!$C$4,12,1),Zeiten!$A$2:$A$501,"&lt;"&amp;DATE(Vorgaben!$C$4,13,1)))</f>
        <v/>
      </c>
      <c r="N2" s="28">
        <f>IF($A2="","",ROUND(SUM(B2:M2),2))</f>
        <v/>
      </c>
      <c r="O2" s="28">
        <f>IF($A2="","",SUMIFS(Zeiten!$L$2:$L$501,Zeiten!$B$2:$B$501,$A2,Zeiten!$A$2:$A$501,"&gt;="&amp;DATE(Vorgaben!$C$4,1,1),Zeiten!$A$2:$A$501,"&lt;"&amp;DATE(Vorgaben!$C$4+1,1,1)))</f>
        <v/>
      </c>
      <c r="P2" s="32">
        <f>IF($A2="","",COUNTIFS(Zeiten!$B$2:$B$501,$A2,Zeiten!$J$2:$J$501,"?*",Zeiten!$A$2:$A$501,"&gt;="&amp;DATE(Vorgaben!$C$4,1,1),Zeiten!$A$2:$A$501,"&lt;"&amp;DATE(Vorgaben!$C$4+1,1,1)))</f>
        <v/>
      </c>
    </row>
    <row r="3">
      <c r="A3" s="10">
        <f>IF(Personen!$B3="","",Personen!$B3)</f>
        <v/>
      </c>
      <c r="B3" s="28">
        <f>IF($A3="","",SUMIFS(Zeiten!$F$2:$F$501,Zeiten!$B$2:$B$501,$A3,Zeiten!$A$2:$A$501,"&gt;="&amp;DATE(Vorgaben!$C$4,1,1),Zeiten!$A$2:$A$501,"&lt;"&amp;DATE(Vorgaben!$C$4,2,1)))</f>
        <v/>
      </c>
      <c r="C3" s="28">
        <f>IF($A3="","",SUMIFS(Zeiten!$F$2:$F$501,Zeiten!$B$2:$B$501,$A3,Zeiten!$A$2:$A$501,"&gt;="&amp;DATE(Vorgaben!$C$4,2,1),Zeiten!$A$2:$A$501,"&lt;"&amp;DATE(Vorgaben!$C$4,3,1)))</f>
        <v/>
      </c>
      <c r="D3" s="28">
        <f>IF($A3="","",SUMIFS(Zeiten!$F$2:$F$501,Zeiten!$B$2:$B$501,$A3,Zeiten!$A$2:$A$501,"&gt;="&amp;DATE(Vorgaben!$C$4,3,1),Zeiten!$A$2:$A$501,"&lt;"&amp;DATE(Vorgaben!$C$4,4,1)))</f>
        <v/>
      </c>
      <c r="E3" s="28">
        <f>IF($A3="","",SUMIFS(Zeiten!$F$2:$F$501,Zeiten!$B$2:$B$501,$A3,Zeiten!$A$2:$A$501,"&gt;="&amp;DATE(Vorgaben!$C$4,4,1),Zeiten!$A$2:$A$501,"&lt;"&amp;DATE(Vorgaben!$C$4,5,1)))</f>
        <v/>
      </c>
      <c r="F3" s="28">
        <f>IF($A3="","",SUMIFS(Zeiten!$F$2:$F$501,Zeiten!$B$2:$B$501,$A3,Zeiten!$A$2:$A$501,"&gt;="&amp;DATE(Vorgaben!$C$4,5,1),Zeiten!$A$2:$A$501,"&lt;"&amp;DATE(Vorgaben!$C$4,6,1)))</f>
        <v/>
      </c>
      <c r="G3" s="28">
        <f>IF($A3="","",SUMIFS(Zeiten!$F$2:$F$501,Zeiten!$B$2:$B$501,$A3,Zeiten!$A$2:$A$501,"&gt;="&amp;DATE(Vorgaben!$C$4,6,1),Zeiten!$A$2:$A$501,"&lt;"&amp;DATE(Vorgaben!$C$4,7,1)))</f>
        <v/>
      </c>
      <c r="H3" s="28">
        <f>IF($A3="","",SUMIFS(Zeiten!$F$2:$F$501,Zeiten!$B$2:$B$501,$A3,Zeiten!$A$2:$A$501,"&gt;="&amp;DATE(Vorgaben!$C$4,7,1),Zeiten!$A$2:$A$501,"&lt;"&amp;DATE(Vorgaben!$C$4,8,1)))</f>
        <v/>
      </c>
      <c r="I3" s="28">
        <f>IF($A3="","",SUMIFS(Zeiten!$F$2:$F$501,Zeiten!$B$2:$B$501,$A3,Zeiten!$A$2:$A$501,"&gt;="&amp;DATE(Vorgaben!$C$4,8,1),Zeiten!$A$2:$A$501,"&lt;"&amp;DATE(Vorgaben!$C$4,9,1)))</f>
        <v/>
      </c>
      <c r="J3" s="28">
        <f>IF($A3="","",SUMIFS(Zeiten!$F$2:$F$501,Zeiten!$B$2:$B$501,$A3,Zeiten!$A$2:$A$501,"&gt;="&amp;DATE(Vorgaben!$C$4,9,1),Zeiten!$A$2:$A$501,"&lt;"&amp;DATE(Vorgaben!$C$4,10,1)))</f>
        <v/>
      </c>
      <c r="K3" s="28">
        <f>IF($A3="","",SUMIFS(Zeiten!$F$2:$F$501,Zeiten!$B$2:$B$501,$A3,Zeiten!$A$2:$A$501,"&gt;="&amp;DATE(Vorgaben!$C$4,10,1),Zeiten!$A$2:$A$501,"&lt;"&amp;DATE(Vorgaben!$C$4,11,1)))</f>
        <v/>
      </c>
      <c r="L3" s="28">
        <f>IF($A3="","",SUMIFS(Zeiten!$F$2:$F$501,Zeiten!$B$2:$B$501,$A3,Zeiten!$A$2:$A$501,"&gt;="&amp;DATE(Vorgaben!$C$4,11,1),Zeiten!$A$2:$A$501,"&lt;"&amp;DATE(Vorgaben!$C$4,12,1)))</f>
        <v/>
      </c>
      <c r="M3" s="28">
        <f>IF($A3="","",SUMIFS(Zeiten!$F$2:$F$501,Zeiten!$B$2:$B$501,$A3,Zeiten!$A$2:$A$501,"&gt;="&amp;DATE(Vorgaben!$C$4,12,1),Zeiten!$A$2:$A$501,"&lt;"&amp;DATE(Vorgaben!$C$4,13,1)))</f>
        <v/>
      </c>
      <c r="N3" s="28">
        <f>IF($A3="","",ROUND(SUM(B3:M3),2))</f>
        <v/>
      </c>
      <c r="O3" s="28">
        <f>IF($A3="","",SUMIFS(Zeiten!$L$2:$L$501,Zeiten!$B$2:$B$501,$A3,Zeiten!$A$2:$A$501,"&gt;="&amp;DATE(Vorgaben!$C$4,1,1),Zeiten!$A$2:$A$501,"&lt;"&amp;DATE(Vorgaben!$C$4+1,1,1)))</f>
        <v/>
      </c>
      <c r="P3" s="32">
        <f>IF($A3="","",COUNTIFS(Zeiten!$B$2:$B$501,$A3,Zeiten!$J$2:$J$501,"?*",Zeiten!$A$2:$A$501,"&gt;="&amp;DATE(Vorgaben!$C$4,1,1),Zeiten!$A$2:$A$501,"&lt;"&amp;DATE(Vorgaben!$C$4+1,1,1)))</f>
        <v/>
      </c>
    </row>
    <row r="4">
      <c r="A4" s="10">
        <f>IF(Personen!$B4="","",Personen!$B4)</f>
        <v/>
      </c>
      <c r="B4" s="28">
        <f>IF($A4="","",SUMIFS(Zeiten!$F$2:$F$501,Zeiten!$B$2:$B$501,$A4,Zeiten!$A$2:$A$501,"&gt;="&amp;DATE(Vorgaben!$C$4,1,1),Zeiten!$A$2:$A$501,"&lt;"&amp;DATE(Vorgaben!$C$4,2,1)))</f>
        <v/>
      </c>
      <c r="C4" s="28">
        <f>IF($A4="","",SUMIFS(Zeiten!$F$2:$F$501,Zeiten!$B$2:$B$501,$A4,Zeiten!$A$2:$A$501,"&gt;="&amp;DATE(Vorgaben!$C$4,2,1),Zeiten!$A$2:$A$501,"&lt;"&amp;DATE(Vorgaben!$C$4,3,1)))</f>
        <v/>
      </c>
      <c r="D4" s="28">
        <f>IF($A4="","",SUMIFS(Zeiten!$F$2:$F$501,Zeiten!$B$2:$B$501,$A4,Zeiten!$A$2:$A$501,"&gt;="&amp;DATE(Vorgaben!$C$4,3,1),Zeiten!$A$2:$A$501,"&lt;"&amp;DATE(Vorgaben!$C$4,4,1)))</f>
        <v/>
      </c>
      <c r="E4" s="28">
        <f>IF($A4="","",SUMIFS(Zeiten!$F$2:$F$501,Zeiten!$B$2:$B$501,$A4,Zeiten!$A$2:$A$501,"&gt;="&amp;DATE(Vorgaben!$C$4,4,1),Zeiten!$A$2:$A$501,"&lt;"&amp;DATE(Vorgaben!$C$4,5,1)))</f>
        <v/>
      </c>
      <c r="F4" s="28">
        <f>IF($A4="","",SUMIFS(Zeiten!$F$2:$F$501,Zeiten!$B$2:$B$501,$A4,Zeiten!$A$2:$A$501,"&gt;="&amp;DATE(Vorgaben!$C$4,5,1),Zeiten!$A$2:$A$501,"&lt;"&amp;DATE(Vorgaben!$C$4,6,1)))</f>
        <v/>
      </c>
      <c r="G4" s="28">
        <f>IF($A4="","",SUMIFS(Zeiten!$F$2:$F$501,Zeiten!$B$2:$B$501,$A4,Zeiten!$A$2:$A$501,"&gt;="&amp;DATE(Vorgaben!$C$4,6,1),Zeiten!$A$2:$A$501,"&lt;"&amp;DATE(Vorgaben!$C$4,7,1)))</f>
        <v/>
      </c>
      <c r="H4" s="28">
        <f>IF($A4="","",SUMIFS(Zeiten!$F$2:$F$501,Zeiten!$B$2:$B$501,$A4,Zeiten!$A$2:$A$501,"&gt;="&amp;DATE(Vorgaben!$C$4,7,1),Zeiten!$A$2:$A$501,"&lt;"&amp;DATE(Vorgaben!$C$4,8,1)))</f>
        <v/>
      </c>
      <c r="I4" s="28">
        <f>IF($A4="","",SUMIFS(Zeiten!$F$2:$F$501,Zeiten!$B$2:$B$501,$A4,Zeiten!$A$2:$A$501,"&gt;="&amp;DATE(Vorgaben!$C$4,8,1),Zeiten!$A$2:$A$501,"&lt;"&amp;DATE(Vorgaben!$C$4,9,1)))</f>
        <v/>
      </c>
      <c r="J4" s="28">
        <f>IF($A4="","",SUMIFS(Zeiten!$F$2:$F$501,Zeiten!$B$2:$B$501,$A4,Zeiten!$A$2:$A$501,"&gt;="&amp;DATE(Vorgaben!$C$4,9,1),Zeiten!$A$2:$A$501,"&lt;"&amp;DATE(Vorgaben!$C$4,10,1)))</f>
        <v/>
      </c>
      <c r="K4" s="28">
        <f>IF($A4="","",SUMIFS(Zeiten!$F$2:$F$501,Zeiten!$B$2:$B$501,$A4,Zeiten!$A$2:$A$501,"&gt;="&amp;DATE(Vorgaben!$C$4,10,1),Zeiten!$A$2:$A$501,"&lt;"&amp;DATE(Vorgaben!$C$4,11,1)))</f>
        <v/>
      </c>
      <c r="L4" s="28">
        <f>IF($A4="","",SUMIFS(Zeiten!$F$2:$F$501,Zeiten!$B$2:$B$501,$A4,Zeiten!$A$2:$A$501,"&gt;="&amp;DATE(Vorgaben!$C$4,11,1),Zeiten!$A$2:$A$501,"&lt;"&amp;DATE(Vorgaben!$C$4,12,1)))</f>
        <v/>
      </c>
      <c r="M4" s="28">
        <f>IF($A4="","",SUMIFS(Zeiten!$F$2:$F$501,Zeiten!$B$2:$B$501,$A4,Zeiten!$A$2:$A$501,"&gt;="&amp;DATE(Vorgaben!$C$4,12,1),Zeiten!$A$2:$A$501,"&lt;"&amp;DATE(Vorgaben!$C$4,13,1)))</f>
        <v/>
      </c>
      <c r="N4" s="28">
        <f>IF($A4="","",ROUND(SUM(B4:M4),2))</f>
        <v/>
      </c>
      <c r="O4" s="28">
        <f>IF($A4="","",SUMIFS(Zeiten!$L$2:$L$501,Zeiten!$B$2:$B$501,$A4,Zeiten!$A$2:$A$501,"&gt;="&amp;DATE(Vorgaben!$C$4,1,1),Zeiten!$A$2:$A$501,"&lt;"&amp;DATE(Vorgaben!$C$4+1,1,1)))</f>
        <v/>
      </c>
      <c r="P4" s="32">
        <f>IF($A4="","",COUNTIFS(Zeiten!$B$2:$B$501,$A4,Zeiten!$J$2:$J$501,"?*",Zeiten!$A$2:$A$501,"&gt;="&amp;DATE(Vorgaben!$C$4,1,1),Zeiten!$A$2:$A$501,"&lt;"&amp;DATE(Vorgaben!$C$4+1,1,1)))</f>
        <v/>
      </c>
    </row>
    <row r="5">
      <c r="A5" s="10">
        <f>IF(Personen!$B5="","",Personen!$B5)</f>
        <v/>
      </c>
      <c r="B5" s="28">
        <f>IF($A5="","",SUMIFS(Zeiten!$F$2:$F$501,Zeiten!$B$2:$B$501,$A5,Zeiten!$A$2:$A$501,"&gt;="&amp;DATE(Vorgaben!$C$4,1,1),Zeiten!$A$2:$A$501,"&lt;"&amp;DATE(Vorgaben!$C$4,2,1)))</f>
        <v/>
      </c>
      <c r="C5" s="28">
        <f>IF($A5="","",SUMIFS(Zeiten!$F$2:$F$501,Zeiten!$B$2:$B$501,$A5,Zeiten!$A$2:$A$501,"&gt;="&amp;DATE(Vorgaben!$C$4,2,1),Zeiten!$A$2:$A$501,"&lt;"&amp;DATE(Vorgaben!$C$4,3,1)))</f>
        <v/>
      </c>
      <c r="D5" s="28">
        <f>IF($A5="","",SUMIFS(Zeiten!$F$2:$F$501,Zeiten!$B$2:$B$501,$A5,Zeiten!$A$2:$A$501,"&gt;="&amp;DATE(Vorgaben!$C$4,3,1),Zeiten!$A$2:$A$501,"&lt;"&amp;DATE(Vorgaben!$C$4,4,1)))</f>
        <v/>
      </c>
      <c r="E5" s="28">
        <f>IF($A5="","",SUMIFS(Zeiten!$F$2:$F$501,Zeiten!$B$2:$B$501,$A5,Zeiten!$A$2:$A$501,"&gt;="&amp;DATE(Vorgaben!$C$4,4,1),Zeiten!$A$2:$A$501,"&lt;"&amp;DATE(Vorgaben!$C$4,5,1)))</f>
        <v/>
      </c>
      <c r="F5" s="28">
        <f>IF($A5="","",SUMIFS(Zeiten!$F$2:$F$501,Zeiten!$B$2:$B$501,$A5,Zeiten!$A$2:$A$501,"&gt;="&amp;DATE(Vorgaben!$C$4,5,1),Zeiten!$A$2:$A$501,"&lt;"&amp;DATE(Vorgaben!$C$4,6,1)))</f>
        <v/>
      </c>
      <c r="G5" s="28">
        <f>IF($A5="","",SUMIFS(Zeiten!$F$2:$F$501,Zeiten!$B$2:$B$501,$A5,Zeiten!$A$2:$A$501,"&gt;="&amp;DATE(Vorgaben!$C$4,6,1),Zeiten!$A$2:$A$501,"&lt;"&amp;DATE(Vorgaben!$C$4,7,1)))</f>
        <v/>
      </c>
      <c r="H5" s="28">
        <f>IF($A5="","",SUMIFS(Zeiten!$F$2:$F$501,Zeiten!$B$2:$B$501,$A5,Zeiten!$A$2:$A$501,"&gt;="&amp;DATE(Vorgaben!$C$4,7,1),Zeiten!$A$2:$A$501,"&lt;"&amp;DATE(Vorgaben!$C$4,8,1)))</f>
        <v/>
      </c>
      <c r="I5" s="28">
        <f>IF($A5="","",SUMIFS(Zeiten!$F$2:$F$501,Zeiten!$B$2:$B$501,$A5,Zeiten!$A$2:$A$501,"&gt;="&amp;DATE(Vorgaben!$C$4,8,1),Zeiten!$A$2:$A$501,"&lt;"&amp;DATE(Vorgaben!$C$4,9,1)))</f>
        <v/>
      </c>
      <c r="J5" s="28">
        <f>IF($A5="","",SUMIFS(Zeiten!$F$2:$F$501,Zeiten!$B$2:$B$501,$A5,Zeiten!$A$2:$A$501,"&gt;="&amp;DATE(Vorgaben!$C$4,9,1),Zeiten!$A$2:$A$501,"&lt;"&amp;DATE(Vorgaben!$C$4,10,1)))</f>
        <v/>
      </c>
      <c r="K5" s="28">
        <f>IF($A5="","",SUMIFS(Zeiten!$F$2:$F$501,Zeiten!$B$2:$B$501,$A5,Zeiten!$A$2:$A$501,"&gt;="&amp;DATE(Vorgaben!$C$4,10,1),Zeiten!$A$2:$A$501,"&lt;"&amp;DATE(Vorgaben!$C$4,11,1)))</f>
        <v/>
      </c>
      <c r="L5" s="28">
        <f>IF($A5="","",SUMIFS(Zeiten!$F$2:$F$501,Zeiten!$B$2:$B$501,$A5,Zeiten!$A$2:$A$501,"&gt;="&amp;DATE(Vorgaben!$C$4,11,1),Zeiten!$A$2:$A$501,"&lt;"&amp;DATE(Vorgaben!$C$4,12,1)))</f>
        <v/>
      </c>
      <c r="M5" s="28">
        <f>IF($A5="","",SUMIFS(Zeiten!$F$2:$F$501,Zeiten!$B$2:$B$501,$A5,Zeiten!$A$2:$A$501,"&gt;="&amp;DATE(Vorgaben!$C$4,12,1),Zeiten!$A$2:$A$501,"&lt;"&amp;DATE(Vorgaben!$C$4,13,1)))</f>
        <v/>
      </c>
      <c r="N5" s="28">
        <f>IF($A5="","",ROUND(SUM(B5:M5),2))</f>
        <v/>
      </c>
      <c r="O5" s="28">
        <f>IF($A5="","",SUMIFS(Zeiten!$L$2:$L$501,Zeiten!$B$2:$B$501,$A5,Zeiten!$A$2:$A$501,"&gt;="&amp;DATE(Vorgaben!$C$4,1,1),Zeiten!$A$2:$A$501,"&lt;"&amp;DATE(Vorgaben!$C$4+1,1,1)))</f>
        <v/>
      </c>
      <c r="P5" s="32">
        <f>IF($A5="","",COUNTIFS(Zeiten!$B$2:$B$501,$A5,Zeiten!$J$2:$J$501,"?*",Zeiten!$A$2:$A$501,"&gt;="&amp;DATE(Vorgaben!$C$4,1,1),Zeiten!$A$2:$A$501,"&lt;"&amp;DATE(Vorgaben!$C$4+1,1,1)))</f>
        <v/>
      </c>
    </row>
    <row r="6">
      <c r="A6" s="10">
        <f>IF(Personen!$B6="","",Personen!$B6)</f>
        <v/>
      </c>
      <c r="B6" s="28">
        <f>IF($A6="","",SUMIFS(Zeiten!$F$2:$F$501,Zeiten!$B$2:$B$501,$A6,Zeiten!$A$2:$A$501,"&gt;="&amp;DATE(Vorgaben!$C$4,1,1),Zeiten!$A$2:$A$501,"&lt;"&amp;DATE(Vorgaben!$C$4,2,1)))</f>
        <v/>
      </c>
      <c r="C6" s="28">
        <f>IF($A6="","",SUMIFS(Zeiten!$F$2:$F$501,Zeiten!$B$2:$B$501,$A6,Zeiten!$A$2:$A$501,"&gt;="&amp;DATE(Vorgaben!$C$4,2,1),Zeiten!$A$2:$A$501,"&lt;"&amp;DATE(Vorgaben!$C$4,3,1)))</f>
        <v/>
      </c>
      <c r="D6" s="28">
        <f>IF($A6="","",SUMIFS(Zeiten!$F$2:$F$501,Zeiten!$B$2:$B$501,$A6,Zeiten!$A$2:$A$501,"&gt;="&amp;DATE(Vorgaben!$C$4,3,1),Zeiten!$A$2:$A$501,"&lt;"&amp;DATE(Vorgaben!$C$4,4,1)))</f>
        <v/>
      </c>
      <c r="E6" s="28">
        <f>IF($A6="","",SUMIFS(Zeiten!$F$2:$F$501,Zeiten!$B$2:$B$501,$A6,Zeiten!$A$2:$A$501,"&gt;="&amp;DATE(Vorgaben!$C$4,4,1),Zeiten!$A$2:$A$501,"&lt;"&amp;DATE(Vorgaben!$C$4,5,1)))</f>
        <v/>
      </c>
      <c r="F6" s="28">
        <f>IF($A6="","",SUMIFS(Zeiten!$F$2:$F$501,Zeiten!$B$2:$B$501,$A6,Zeiten!$A$2:$A$501,"&gt;="&amp;DATE(Vorgaben!$C$4,5,1),Zeiten!$A$2:$A$501,"&lt;"&amp;DATE(Vorgaben!$C$4,6,1)))</f>
        <v/>
      </c>
      <c r="G6" s="28">
        <f>IF($A6="","",SUMIFS(Zeiten!$F$2:$F$501,Zeiten!$B$2:$B$501,$A6,Zeiten!$A$2:$A$501,"&gt;="&amp;DATE(Vorgaben!$C$4,6,1),Zeiten!$A$2:$A$501,"&lt;"&amp;DATE(Vorgaben!$C$4,7,1)))</f>
        <v/>
      </c>
      <c r="H6" s="28">
        <f>IF($A6="","",SUMIFS(Zeiten!$F$2:$F$501,Zeiten!$B$2:$B$501,$A6,Zeiten!$A$2:$A$501,"&gt;="&amp;DATE(Vorgaben!$C$4,7,1),Zeiten!$A$2:$A$501,"&lt;"&amp;DATE(Vorgaben!$C$4,8,1)))</f>
        <v/>
      </c>
      <c r="I6" s="28">
        <f>IF($A6="","",SUMIFS(Zeiten!$F$2:$F$501,Zeiten!$B$2:$B$501,$A6,Zeiten!$A$2:$A$501,"&gt;="&amp;DATE(Vorgaben!$C$4,8,1),Zeiten!$A$2:$A$501,"&lt;"&amp;DATE(Vorgaben!$C$4,9,1)))</f>
        <v/>
      </c>
      <c r="J6" s="28">
        <f>IF($A6="","",SUMIFS(Zeiten!$F$2:$F$501,Zeiten!$B$2:$B$501,$A6,Zeiten!$A$2:$A$501,"&gt;="&amp;DATE(Vorgaben!$C$4,9,1),Zeiten!$A$2:$A$501,"&lt;"&amp;DATE(Vorgaben!$C$4,10,1)))</f>
        <v/>
      </c>
      <c r="K6" s="28">
        <f>IF($A6="","",SUMIFS(Zeiten!$F$2:$F$501,Zeiten!$B$2:$B$501,$A6,Zeiten!$A$2:$A$501,"&gt;="&amp;DATE(Vorgaben!$C$4,10,1),Zeiten!$A$2:$A$501,"&lt;"&amp;DATE(Vorgaben!$C$4,11,1)))</f>
        <v/>
      </c>
      <c r="L6" s="28">
        <f>IF($A6="","",SUMIFS(Zeiten!$F$2:$F$501,Zeiten!$B$2:$B$501,$A6,Zeiten!$A$2:$A$501,"&gt;="&amp;DATE(Vorgaben!$C$4,11,1),Zeiten!$A$2:$A$501,"&lt;"&amp;DATE(Vorgaben!$C$4,12,1)))</f>
        <v/>
      </c>
      <c r="M6" s="28">
        <f>IF($A6="","",SUMIFS(Zeiten!$F$2:$F$501,Zeiten!$B$2:$B$501,$A6,Zeiten!$A$2:$A$501,"&gt;="&amp;DATE(Vorgaben!$C$4,12,1),Zeiten!$A$2:$A$501,"&lt;"&amp;DATE(Vorgaben!$C$4,13,1)))</f>
        <v/>
      </c>
      <c r="N6" s="28">
        <f>IF($A6="","",ROUND(SUM(B6:M6),2))</f>
        <v/>
      </c>
      <c r="O6" s="28">
        <f>IF($A6="","",SUMIFS(Zeiten!$L$2:$L$501,Zeiten!$B$2:$B$501,$A6,Zeiten!$A$2:$A$501,"&gt;="&amp;DATE(Vorgaben!$C$4,1,1),Zeiten!$A$2:$A$501,"&lt;"&amp;DATE(Vorgaben!$C$4+1,1,1)))</f>
        <v/>
      </c>
      <c r="P6" s="32">
        <f>IF($A6="","",COUNTIFS(Zeiten!$B$2:$B$501,$A6,Zeiten!$J$2:$J$501,"?*",Zeiten!$A$2:$A$501,"&gt;="&amp;DATE(Vorgaben!$C$4,1,1),Zeiten!$A$2:$A$501,"&lt;"&amp;DATE(Vorgaben!$C$4+1,1,1)))</f>
        <v/>
      </c>
    </row>
    <row r="7">
      <c r="A7" s="10">
        <f>IF(Personen!$B7="","",Personen!$B7)</f>
        <v/>
      </c>
      <c r="B7" s="28">
        <f>IF($A7="","",SUMIFS(Zeiten!$F$2:$F$501,Zeiten!$B$2:$B$501,$A7,Zeiten!$A$2:$A$501,"&gt;="&amp;DATE(Vorgaben!$C$4,1,1),Zeiten!$A$2:$A$501,"&lt;"&amp;DATE(Vorgaben!$C$4,2,1)))</f>
        <v/>
      </c>
      <c r="C7" s="28">
        <f>IF($A7="","",SUMIFS(Zeiten!$F$2:$F$501,Zeiten!$B$2:$B$501,$A7,Zeiten!$A$2:$A$501,"&gt;="&amp;DATE(Vorgaben!$C$4,2,1),Zeiten!$A$2:$A$501,"&lt;"&amp;DATE(Vorgaben!$C$4,3,1)))</f>
        <v/>
      </c>
      <c r="D7" s="28">
        <f>IF($A7="","",SUMIFS(Zeiten!$F$2:$F$501,Zeiten!$B$2:$B$501,$A7,Zeiten!$A$2:$A$501,"&gt;="&amp;DATE(Vorgaben!$C$4,3,1),Zeiten!$A$2:$A$501,"&lt;"&amp;DATE(Vorgaben!$C$4,4,1)))</f>
        <v/>
      </c>
      <c r="E7" s="28">
        <f>IF($A7="","",SUMIFS(Zeiten!$F$2:$F$501,Zeiten!$B$2:$B$501,$A7,Zeiten!$A$2:$A$501,"&gt;="&amp;DATE(Vorgaben!$C$4,4,1),Zeiten!$A$2:$A$501,"&lt;"&amp;DATE(Vorgaben!$C$4,5,1)))</f>
        <v/>
      </c>
      <c r="F7" s="28">
        <f>IF($A7="","",SUMIFS(Zeiten!$F$2:$F$501,Zeiten!$B$2:$B$501,$A7,Zeiten!$A$2:$A$501,"&gt;="&amp;DATE(Vorgaben!$C$4,5,1),Zeiten!$A$2:$A$501,"&lt;"&amp;DATE(Vorgaben!$C$4,6,1)))</f>
        <v/>
      </c>
      <c r="G7" s="28">
        <f>IF($A7="","",SUMIFS(Zeiten!$F$2:$F$501,Zeiten!$B$2:$B$501,$A7,Zeiten!$A$2:$A$501,"&gt;="&amp;DATE(Vorgaben!$C$4,6,1),Zeiten!$A$2:$A$501,"&lt;"&amp;DATE(Vorgaben!$C$4,7,1)))</f>
        <v/>
      </c>
      <c r="H7" s="28">
        <f>IF($A7="","",SUMIFS(Zeiten!$F$2:$F$501,Zeiten!$B$2:$B$501,$A7,Zeiten!$A$2:$A$501,"&gt;="&amp;DATE(Vorgaben!$C$4,7,1),Zeiten!$A$2:$A$501,"&lt;"&amp;DATE(Vorgaben!$C$4,8,1)))</f>
        <v/>
      </c>
      <c r="I7" s="28">
        <f>IF($A7="","",SUMIFS(Zeiten!$F$2:$F$501,Zeiten!$B$2:$B$501,$A7,Zeiten!$A$2:$A$501,"&gt;="&amp;DATE(Vorgaben!$C$4,8,1),Zeiten!$A$2:$A$501,"&lt;"&amp;DATE(Vorgaben!$C$4,9,1)))</f>
        <v/>
      </c>
      <c r="J7" s="28">
        <f>IF($A7="","",SUMIFS(Zeiten!$F$2:$F$501,Zeiten!$B$2:$B$501,$A7,Zeiten!$A$2:$A$501,"&gt;="&amp;DATE(Vorgaben!$C$4,9,1),Zeiten!$A$2:$A$501,"&lt;"&amp;DATE(Vorgaben!$C$4,10,1)))</f>
        <v/>
      </c>
      <c r="K7" s="28">
        <f>IF($A7="","",SUMIFS(Zeiten!$F$2:$F$501,Zeiten!$B$2:$B$501,$A7,Zeiten!$A$2:$A$501,"&gt;="&amp;DATE(Vorgaben!$C$4,10,1),Zeiten!$A$2:$A$501,"&lt;"&amp;DATE(Vorgaben!$C$4,11,1)))</f>
        <v/>
      </c>
      <c r="L7" s="28">
        <f>IF($A7="","",SUMIFS(Zeiten!$F$2:$F$501,Zeiten!$B$2:$B$501,$A7,Zeiten!$A$2:$A$501,"&gt;="&amp;DATE(Vorgaben!$C$4,11,1),Zeiten!$A$2:$A$501,"&lt;"&amp;DATE(Vorgaben!$C$4,12,1)))</f>
        <v/>
      </c>
      <c r="M7" s="28">
        <f>IF($A7="","",SUMIFS(Zeiten!$F$2:$F$501,Zeiten!$B$2:$B$501,$A7,Zeiten!$A$2:$A$501,"&gt;="&amp;DATE(Vorgaben!$C$4,12,1),Zeiten!$A$2:$A$501,"&lt;"&amp;DATE(Vorgaben!$C$4,13,1)))</f>
        <v/>
      </c>
      <c r="N7" s="28">
        <f>IF($A7="","",ROUND(SUM(B7:M7),2))</f>
        <v/>
      </c>
      <c r="O7" s="28">
        <f>IF($A7="","",SUMIFS(Zeiten!$L$2:$L$501,Zeiten!$B$2:$B$501,$A7,Zeiten!$A$2:$A$501,"&gt;="&amp;DATE(Vorgaben!$C$4,1,1),Zeiten!$A$2:$A$501,"&lt;"&amp;DATE(Vorgaben!$C$4+1,1,1)))</f>
        <v/>
      </c>
      <c r="P7" s="32">
        <f>IF($A7="","",COUNTIFS(Zeiten!$B$2:$B$501,$A7,Zeiten!$J$2:$J$501,"?*",Zeiten!$A$2:$A$501,"&gt;="&amp;DATE(Vorgaben!$C$4,1,1),Zeiten!$A$2:$A$501,"&lt;"&amp;DATE(Vorgaben!$C$4+1,1,1)))</f>
        <v/>
      </c>
    </row>
    <row r="8">
      <c r="A8" s="10">
        <f>IF(Personen!$B8="","",Personen!$B8)</f>
        <v/>
      </c>
      <c r="B8" s="28">
        <f>IF($A8="","",SUMIFS(Zeiten!$F$2:$F$501,Zeiten!$B$2:$B$501,$A8,Zeiten!$A$2:$A$501,"&gt;="&amp;DATE(Vorgaben!$C$4,1,1),Zeiten!$A$2:$A$501,"&lt;"&amp;DATE(Vorgaben!$C$4,2,1)))</f>
        <v/>
      </c>
      <c r="C8" s="28">
        <f>IF($A8="","",SUMIFS(Zeiten!$F$2:$F$501,Zeiten!$B$2:$B$501,$A8,Zeiten!$A$2:$A$501,"&gt;="&amp;DATE(Vorgaben!$C$4,2,1),Zeiten!$A$2:$A$501,"&lt;"&amp;DATE(Vorgaben!$C$4,3,1)))</f>
        <v/>
      </c>
      <c r="D8" s="28">
        <f>IF($A8="","",SUMIFS(Zeiten!$F$2:$F$501,Zeiten!$B$2:$B$501,$A8,Zeiten!$A$2:$A$501,"&gt;="&amp;DATE(Vorgaben!$C$4,3,1),Zeiten!$A$2:$A$501,"&lt;"&amp;DATE(Vorgaben!$C$4,4,1)))</f>
        <v/>
      </c>
      <c r="E8" s="28">
        <f>IF($A8="","",SUMIFS(Zeiten!$F$2:$F$501,Zeiten!$B$2:$B$501,$A8,Zeiten!$A$2:$A$501,"&gt;="&amp;DATE(Vorgaben!$C$4,4,1),Zeiten!$A$2:$A$501,"&lt;"&amp;DATE(Vorgaben!$C$4,5,1)))</f>
        <v/>
      </c>
      <c r="F8" s="28">
        <f>IF($A8="","",SUMIFS(Zeiten!$F$2:$F$501,Zeiten!$B$2:$B$501,$A8,Zeiten!$A$2:$A$501,"&gt;="&amp;DATE(Vorgaben!$C$4,5,1),Zeiten!$A$2:$A$501,"&lt;"&amp;DATE(Vorgaben!$C$4,6,1)))</f>
        <v/>
      </c>
      <c r="G8" s="28">
        <f>IF($A8="","",SUMIFS(Zeiten!$F$2:$F$501,Zeiten!$B$2:$B$501,$A8,Zeiten!$A$2:$A$501,"&gt;="&amp;DATE(Vorgaben!$C$4,6,1),Zeiten!$A$2:$A$501,"&lt;"&amp;DATE(Vorgaben!$C$4,7,1)))</f>
        <v/>
      </c>
      <c r="H8" s="28">
        <f>IF($A8="","",SUMIFS(Zeiten!$F$2:$F$501,Zeiten!$B$2:$B$501,$A8,Zeiten!$A$2:$A$501,"&gt;="&amp;DATE(Vorgaben!$C$4,7,1),Zeiten!$A$2:$A$501,"&lt;"&amp;DATE(Vorgaben!$C$4,8,1)))</f>
        <v/>
      </c>
      <c r="I8" s="28">
        <f>IF($A8="","",SUMIFS(Zeiten!$F$2:$F$501,Zeiten!$B$2:$B$501,$A8,Zeiten!$A$2:$A$501,"&gt;="&amp;DATE(Vorgaben!$C$4,8,1),Zeiten!$A$2:$A$501,"&lt;"&amp;DATE(Vorgaben!$C$4,9,1)))</f>
        <v/>
      </c>
      <c r="J8" s="28">
        <f>IF($A8="","",SUMIFS(Zeiten!$F$2:$F$501,Zeiten!$B$2:$B$501,$A8,Zeiten!$A$2:$A$501,"&gt;="&amp;DATE(Vorgaben!$C$4,9,1),Zeiten!$A$2:$A$501,"&lt;"&amp;DATE(Vorgaben!$C$4,10,1)))</f>
        <v/>
      </c>
      <c r="K8" s="28">
        <f>IF($A8="","",SUMIFS(Zeiten!$F$2:$F$501,Zeiten!$B$2:$B$501,$A8,Zeiten!$A$2:$A$501,"&gt;="&amp;DATE(Vorgaben!$C$4,10,1),Zeiten!$A$2:$A$501,"&lt;"&amp;DATE(Vorgaben!$C$4,11,1)))</f>
        <v/>
      </c>
      <c r="L8" s="28">
        <f>IF($A8="","",SUMIFS(Zeiten!$F$2:$F$501,Zeiten!$B$2:$B$501,$A8,Zeiten!$A$2:$A$501,"&gt;="&amp;DATE(Vorgaben!$C$4,11,1),Zeiten!$A$2:$A$501,"&lt;"&amp;DATE(Vorgaben!$C$4,12,1)))</f>
        <v/>
      </c>
      <c r="M8" s="28">
        <f>IF($A8="","",SUMIFS(Zeiten!$F$2:$F$501,Zeiten!$B$2:$B$501,$A8,Zeiten!$A$2:$A$501,"&gt;="&amp;DATE(Vorgaben!$C$4,12,1),Zeiten!$A$2:$A$501,"&lt;"&amp;DATE(Vorgaben!$C$4,13,1)))</f>
        <v/>
      </c>
      <c r="N8" s="28">
        <f>IF($A8="","",ROUND(SUM(B8:M8),2))</f>
        <v/>
      </c>
      <c r="O8" s="28">
        <f>IF($A8="","",SUMIFS(Zeiten!$L$2:$L$501,Zeiten!$B$2:$B$501,$A8,Zeiten!$A$2:$A$501,"&gt;="&amp;DATE(Vorgaben!$C$4,1,1),Zeiten!$A$2:$A$501,"&lt;"&amp;DATE(Vorgaben!$C$4+1,1,1)))</f>
        <v/>
      </c>
      <c r="P8" s="32">
        <f>IF($A8="","",COUNTIFS(Zeiten!$B$2:$B$501,$A8,Zeiten!$J$2:$J$501,"?*",Zeiten!$A$2:$A$501,"&gt;="&amp;DATE(Vorgaben!$C$4,1,1),Zeiten!$A$2:$A$501,"&lt;"&amp;DATE(Vorgaben!$C$4+1,1,1)))</f>
        <v/>
      </c>
    </row>
    <row r="9">
      <c r="A9" s="10">
        <f>IF(Personen!$B9="","",Personen!$B9)</f>
        <v/>
      </c>
      <c r="B9" s="28">
        <f>IF($A9="","",SUMIFS(Zeiten!$F$2:$F$501,Zeiten!$B$2:$B$501,$A9,Zeiten!$A$2:$A$501,"&gt;="&amp;DATE(Vorgaben!$C$4,1,1),Zeiten!$A$2:$A$501,"&lt;"&amp;DATE(Vorgaben!$C$4,2,1)))</f>
        <v/>
      </c>
      <c r="C9" s="28">
        <f>IF($A9="","",SUMIFS(Zeiten!$F$2:$F$501,Zeiten!$B$2:$B$501,$A9,Zeiten!$A$2:$A$501,"&gt;="&amp;DATE(Vorgaben!$C$4,2,1),Zeiten!$A$2:$A$501,"&lt;"&amp;DATE(Vorgaben!$C$4,3,1)))</f>
        <v/>
      </c>
      <c r="D9" s="28">
        <f>IF($A9="","",SUMIFS(Zeiten!$F$2:$F$501,Zeiten!$B$2:$B$501,$A9,Zeiten!$A$2:$A$501,"&gt;="&amp;DATE(Vorgaben!$C$4,3,1),Zeiten!$A$2:$A$501,"&lt;"&amp;DATE(Vorgaben!$C$4,4,1)))</f>
        <v/>
      </c>
      <c r="E9" s="28">
        <f>IF($A9="","",SUMIFS(Zeiten!$F$2:$F$501,Zeiten!$B$2:$B$501,$A9,Zeiten!$A$2:$A$501,"&gt;="&amp;DATE(Vorgaben!$C$4,4,1),Zeiten!$A$2:$A$501,"&lt;"&amp;DATE(Vorgaben!$C$4,5,1)))</f>
        <v/>
      </c>
      <c r="F9" s="28">
        <f>IF($A9="","",SUMIFS(Zeiten!$F$2:$F$501,Zeiten!$B$2:$B$501,$A9,Zeiten!$A$2:$A$501,"&gt;="&amp;DATE(Vorgaben!$C$4,5,1),Zeiten!$A$2:$A$501,"&lt;"&amp;DATE(Vorgaben!$C$4,6,1)))</f>
        <v/>
      </c>
      <c r="G9" s="28">
        <f>IF($A9="","",SUMIFS(Zeiten!$F$2:$F$501,Zeiten!$B$2:$B$501,$A9,Zeiten!$A$2:$A$501,"&gt;="&amp;DATE(Vorgaben!$C$4,6,1),Zeiten!$A$2:$A$501,"&lt;"&amp;DATE(Vorgaben!$C$4,7,1)))</f>
        <v/>
      </c>
      <c r="H9" s="28">
        <f>IF($A9="","",SUMIFS(Zeiten!$F$2:$F$501,Zeiten!$B$2:$B$501,$A9,Zeiten!$A$2:$A$501,"&gt;="&amp;DATE(Vorgaben!$C$4,7,1),Zeiten!$A$2:$A$501,"&lt;"&amp;DATE(Vorgaben!$C$4,8,1)))</f>
        <v/>
      </c>
      <c r="I9" s="28">
        <f>IF($A9="","",SUMIFS(Zeiten!$F$2:$F$501,Zeiten!$B$2:$B$501,$A9,Zeiten!$A$2:$A$501,"&gt;="&amp;DATE(Vorgaben!$C$4,8,1),Zeiten!$A$2:$A$501,"&lt;"&amp;DATE(Vorgaben!$C$4,9,1)))</f>
        <v/>
      </c>
      <c r="J9" s="28">
        <f>IF($A9="","",SUMIFS(Zeiten!$F$2:$F$501,Zeiten!$B$2:$B$501,$A9,Zeiten!$A$2:$A$501,"&gt;="&amp;DATE(Vorgaben!$C$4,9,1),Zeiten!$A$2:$A$501,"&lt;"&amp;DATE(Vorgaben!$C$4,10,1)))</f>
        <v/>
      </c>
      <c r="K9" s="28">
        <f>IF($A9="","",SUMIFS(Zeiten!$F$2:$F$501,Zeiten!$B$2:$B$501,$A9,Zeiten!$A$2:$A$501,"&gt;="&amp;DATE(Vorgaben!$C$4,10,1),Zeiten!$A$2:$A$501,"&lt;"&amp;DATE(Vorgaben!$C$4,11,1)))</f>
        <v/>
      </c>
      <c r="L9" s="28">
        <f>IF($A9="","",SUMIFS(Zeiten!$F$2:$F$501,Zeiten!$B$2:$B$501,$A9,Zeiten!$A$2:$A$501,"&gt;="&amp;DATE(Vorgaben!$C$4,11,1),Zeiten!$A$2:$A$501,"&lt;"&amp;DATE(Vorgaben!$C$4,12,1)))</f>
        <v/>
      </c>
      <c r="M9" s="28">
        <f>IF($A9="","",SUMIFS(Zeiten!$F$2:$F$501,Zeiten!$B$2:$B$501,$A9,Zeiten!$A$2:$A$501,"&gt;="&amp;DATE(Vorgaben!$C$4,12,1),Zeiten!$A$2:$A$501,"&lt;"&amp;DATE(Vorgaben!$C$4,13,1)))</f>
        <v/>
      </c>
      <c r="N9" s="28">
        <f>IF($A9="","",ROUND(SUM(B9:M9),2))</f>
        <v/>
      </c>
      <c r="O9" s="28">
        <f>IF($A9="","",SUMIFS(Zeiten!$L$2:$L$501,Zeiten!$B$2:$B$501,$A9,Zeiten!$A$2:$A$501,"&gt;="&amp;DATE(Vorgaben!$C$4,1,1),Zeiten!$A$2:$A$501,"&lt;"&amp;DATE(Vorgaben!$C$4+1,1,1)))</f>
        <v/>
      </c>
      <c r="P9" s="32">
        <f>IF($A9="","",COUNTIFS(Zeiten!$B$2:$B$501,$A9,Zeiten!$J$2:$J$501,"?*",Zeiten!$A$2:$A$501,"&gt;="&amp;DATE(Vorgaben!$C$4,1,1),Zeiten!$A$2:$A$501,"&lt;"&amp;DATE(Vorgaben!$C$4+1,1,1)))</f>
        <v/>
      </c>
    </row>
    <row r="10">
      <c r="A10" s="10">
        <f>IF(Personen!$B10="","",Personen!$B10)</f>
        <v/>
      </c>
      <c r="B10" s="28">
        <f>IF($A10="","",SUMIFS(Zeiten!$F$2:$F$501,Zeiten!$B$2:$B$501,$A10,Zeiten!$A$2:$A$501,"&gt;="&amp;DATE(Vorgaben!$C$4,1,1),Zeiten!$A$2:$A$501,"&lt;"&amp;DATE(Vorgaben!$C$4,2,1)))</f>
        <v/>
      </c>
      <c r="C10" s="28">
        <f>IF($A10="","",SUMIFS(Zeiten!$F$2:$F$501,Zeiten!$B$2:$B$501,$A10,Zeiten!$A$2:$A$501,"&gt;="&amp;DATE(Vorgaben!$C$4,2,1),Zeiten!$A$2:$A$501,"&lt;"&amp;DATE(Vorgaben!$C$4,3,1)))</f>
        <v/>
      </c>
      <c r="D10" s="28">
        <f>IF($A10="","",SUMIFS(Zeiten!$F$2:$F$501,Zeiten!$B$2:$B$501,$A10,Zeiten!$A$2:$A$501,"&gt;="&amp;DATE(Vorgaben!$C$4,3,1),Zeiten!$A$2:$A$501,"&lt;"&amp;DATE(Vorgaben!$C$4,4,1)))</f>
        <v/>
      </c>
      <c r="E10" s="28">
        <f>IF($A10="","",SUMIFS(Zeiten!$F$2:$F$501,Zeiten!$B$2:$B$501,$A10,Zeiten!$A$2:$A$501,"&gt;="&amp;DATE(Vorgaben!$C$4,4,1),Zeiten!$A$2:$A$501,"&lt;"&amp;DATE(Vorgaben!$C$4,5,1)))</f>
        <v/>
      </c>
      <c r="F10" s="28">
        <f>IF($A10="","",SUMIFS(Zeiten!$F$2:$F$501,Zeiten!$B$2:$B$501,$A10,Zeiten!$A$2:$A$501,"&gt;="&amp;DATE(Vorgaben!$C$4,5,1),Zeiten!$A$2:$A$501,"&lt;"&amp;DATE(Vorgaben!$C$4,6,1)))</f>
        <v/>
      </c>
      <c r="G10" s="28">
        <f>IF($A10="","",SUMIFS(Zeiten!$F$2:$F$501,Zeiten!$B$2:$B$501,$A10,Zeiten!$A$2:$A$501,"&gt;="&amp;DATE(Vorgaben!$C$4,6,1),Zeiten!$A$2:$A$501,"&lt;"&amp;DATE(Vorgaben!$C$4,7,1)))</f>
        <v/>
      </c>
      <c r="H10" s="28">
        <f>IF($A10="","",SUMIFS(Zeiten!$F$2:$F$501,Zeiten!$B$2:$B$501,$A10,Zeiten!$A$2:$A$501,"&gt;="&amp;DATE(Vorgaben!$C$4,7,1),Zeiten!$A$2:$A$501,"&lt;"&amp;DATE(Vorgaben!$C$4,8,1)))</f>
        <v/>
      </c>
      <c r="I10" s="28">
        <f>IF($A10="","",SUMIFS(Zeiten!$F$2:$F$501,Zeiten!$B$2:$B$501,$A10,Zeiten!$A$2:$A$501,"&gt;="&amp;DATE(Vorgaben!$C$4,8,1),Zeiten!$A$2:$A$501,"&lt;"&amp;DATE(Vorgaben!$C$4,9,1)))</f>
        <v/>
      </c>
      <c r="J10" s="28">
        <f>IF($A10="","",SUMIFS(Zeiten!$F$2:$F$501,Zeiten!$B$2:$B$501,$A10,Zeiten!$A$2:$A$501,"&gt;="&amp;DATE(Vorgaben!$C$4,9,1),Zeiten!$A$2:$A$501,"&lt;"&amp;DATE(Vorgaben!$C$4,10,1)))</f>
        <v/>
      </c>
      <c r="K10" s="28">
        <f>IF($A10="","",SUMIFS(Zeiten!$F$2:$F$501,Zeiten!$B$2:$B$501,$A10,Zeiten!$A$2:$A$501,"&gt;="&amp;DATE(Vorgaben!$C$4,10,1),Zeiten!$A$2:$A$501,"&lt;"&amp;DATE(Vorgaben!$C$4,11,1)))</f>
        <v/>
      </c>
      <c r="L10" s="28">
        <f>IF($A10="","",SUMIFS(Zeiten!$F$2:$F$501,Zeiten!$B$2:$B$501,$A10,Zeiten!$A$2:$A$501,"&gt;="&amp;DATE(Vorgaben!$C$4,11,1),Zeiten!$A$2:$A$501,"&lt;"&amp;DATE(Vorgaben!$C$4,12,1)))</f>
        <v/>
      </c>
      <c r="M10" s="28">
        <f>IF($A10="","",SUMIFS(Zeiten!$F$2:$F$501,Zeiten!$B$2:$B$501,$A10,Zeiten!$A$2:$A$501,"&gt;="&amp;DATE(Vorgaben!$C$4,12,1),Zeiten!$A$2:$A$501,"&lt;"&amp;DATE(Vorgaben!$C$4,13,1)))</f>
        <v/>
      </c>
      <c r="N10" s="28">
        <f>IF($A10="","",ROUND(SUM(B10:M10),2))</f>
        <v/>
      </c>
      <c r="O10" s="28">
        <f>IF($A10="","",SUMIFS(Zeiten!$L$2:$L$501,Zeiten!$B$2:$B$501,$A10,Zeiten!$A$2:$A$501,"&gt;="&amp;DATE(Vorgaben!$C$4,1,1),Zeiten!$A$2:$A$501,"&lt;"&amp;DATE(Vorgaben!$C$4+1,1,1)))</f>
        <v/>
      </c>
      <c r="P10" s="32">
        <f>IF($A10="","",COUNTIFS(Zeiten!$B$2:$B$501,$A10,Zeiten!$J$2:$J$501,"?*",Zeiten!$A$2:$A$501,"&gt;="&amp;DATE(Vorgaben!$C$4,1,1),Zeiten!$A$2:$A$501,"&lt;"&amp;DATE(Vorgaben!$C$4+1,1,1)))</f>
        <v/>
      </c>
    </row>
    <row r="11">
      <c r="A11" s="10">
        <f>IF(Personen!$B11="","",Personen!$B11)</f>
        <v/>
      </c>
      <c r="B11" s="28">
        <f>IF($A11="","",SUMIFS(Zeiten!$F$2:$F$501,Zeiten!$B$2:$B$501,$A11,Zeiten!$A$2:$A$501,"&gt;="&amp;DATE(Vorgaben!$C$4,1,1),Zeiten!$A$2:$A$501,"&lt;"&amp;DATE(Vorgaben!$C$4,2,1)))</f>
        <v/>
      </c>
      <c r="C11" s="28">
        <f>IF($A11="","",SUMIFS(Zeiten!$F$2:$F$501,Zeiten!$B$2:$B$501,$A11,Zeiten!$A$2:$A$501,"&gt;="&amp;DATE(Vorgaben!$C$4,2,1),Zeiten!$A$2:$A$501,"&lt;"&amp;DATE(Vorgaben!$C$4,3,1)))</f>
        <v/>
      </c>
      <c r="D11" s="28">
        <f>IF($A11="","",SUMIFS(Zeiten!$F$2:$F$501,Zeiten!$B$2:$B$501,$A11,Zeiten!$A$2:$A$501,"&gt;="&amp;DATE(Vorgaben!$C$4,3,1),Zeiten!$A$2:$A$501,"&lt;"&amp;DATE(Vorgaben!$C$4,4,1)))</f>
        <v/>
      </c>
      <c r="E11" s="28">
        <f>IF($A11="","",SUMIFS(Zeiten!$F$2:$F$501,Zeiten!$B$2:$B$501,$A11,Zeiten!$A$2:$A$501,"&gt;="&amp;DATE(Vorgaben!$C$4,4,1),Zeiten!$A$2:$A$501,"&lt;"&amp;DATE(Vorgaben!$C$4,5,1)))</f>
        <v/>
      </c>
      <c r="F11" s="28">
        <f>IF($A11="","",SUMIFS(Zeiten!$F$2:$F$501,Zeiten!$B$2:$B$501,$A11,Zeiten!$A$2:$A$501,"&gt;="&amp;DATE(Vorgaben!$C$4,5,1),Zeiten!$A$2:$A$501,"&lt;"&amp;DATE(Vorgaben!$C$4,6,1)))</f>
        <v/>
      </c>
      <c r="G11" s="28">
        <f>IF($A11="","",SUMIFS(Zeiten!$F$2:$F$501,Zeiten!$B$2:$B$501,$A11,Zeiten!$A$2:$A$501,"&gt;="&amp;DATE(Vorgaben!$C$4,6,1),Zeiten!$A$2:$A$501,"&lt;"&amp;DATE(Vorgaben!$C$4,7,1)))</f>
        <v/>
      </c>
      <c r="H11" s="28">
        <f>IF($A11="","",SUMIFS(Zeiten!$F$2:$F$501,Zeiten!$B$2:$B$501,$A11,Zeiten!$A$2:$A$501,"&gt;="&amp;DATE(Vorgaben!$C$4,7,1),Zeiten!$A$2:$A$501,"&lt;"&amp;DATE(Vorgaben!$C$4,8,1)))</f>
        <v/>
      </c>
      <c r="I11" s="28">
        <f>IF($A11="","",SUMIFS(Zeiten!$F$2:$F$501,Zeiten!$B$2:$B$501,$A11,Zeiten!$A$2:$A$501,"&gt;="&amp;DATE(Vorgaben!$C$4,8,1),Zeiten!$A$2:$A$501,"&lt;"&amp;DATE(Vorgaben!$C$4,9,1)))</f>
        <v/>
      </c>
      <c r="J11" s="28">
        <f>IF($A11="","",SUMIFS(Zeiten!$F$2:$F$501,Zeiten!$B$2:$B$501,$A11,Zeiten!$A$2:$A$501,"&gt;="&amp;DATE(Vorgaben!$C$4,9,1),Zeiten!$A$2:$A$501,"&lt;"&amp;DATE(Vorgaben!$C$4,10,1)))</f>
        <v/>
      </c>
      <c r="K11" s="28">
        <f>IF($A11="","",SUMIFS(Zeiten!$F$2:$F$501,Zeiten!$B$2:$B$501,$A11,Zeiten!$A$2:$A$501,"&gt;="&amp;DATE(Vorgaben!$C$4,10,1),Zeiten!$A$2:$A$501,"&lt;"&amp;DATE(Vorgaben!$C$4,11,1)))</f>
        <v/>
      </c>
      <c r="L11" s="28">
        <f>IF($A11="","",SUMIFS(Zeiten!$F$2:$F$501,Zeiten!$B$2:$B$501,$A11,Zeiten!$A$2:$A$501,"&gt;="&amp;DATE(Vorgaben!$C$4,11,1),Zeiten!$A$2:$A$501,"&lt;"&amp;DATE(Vorgaben!$C$4,12,1)))</f>
        <v/>
      </c>
      <c r="M11" s="28">
        <f>IF($A11="","",SUMIFS(Zeiten!$F$2:$F$501,Zeiten!$B$2:$B$501,$A11,Zeiten!$A$2:$A$501,"&gt;="&amp;DATE(Vorgaben!$C$4,12,1),Zeiten!$A$2:$A$501,"&lt;"&amp;DATE(Vorgaben!$C$4,13,1)))</f>
        <v/>
      </c>
      <c r="N11" s="28">
        <f>IF($A11="","",ROUND(SUM(B11:M11),2))</f>
        <v/>
      </c>
      <c r="O11" s="28">
        <f>IF($A11="","",SUMIFS(Zeiten!$L$2:$L$501,Zeiten!$B$2:$B$501,$A11,Zeiten!$A$2:$A$501,"&gt;="&amp;DATE(Vorgaben!$C$4,1,1),Zeiten!$A$2:$A$501,"&lt;"&amp;DATE(Vorgaben!$C$4+1,1,1)))</f>
        <v/>
      </c>
      <c r="P11" s="32">
        <f>IF($A11="","",COUNTIFS(Zeiten!$B$2:$B$501,$A11,Zeiten!$J$2:$J$501,"?*",Zeiten!$A$2:$A$501,"&gt;="&amp;DATE(Vorgaben!$C$4,1,1),Zeiten!$A$2:$A$501,"&lt;"&amp;DATE(Vorgaben!$C$4+1,1,1)))</f>
        <v/>
      </c>
    </row>
    <row r="12">
      <c r="A12" s="10">
        <f>IF(Personen!$B12="","",Personen!$B12)</f>
        <v/>
      </c>
      <c r="B12" s="28">
        <f>IF($A12="","",SUMIFS(Zeiten!$F$2:$F$501,Zeiten!$B$2:$B$501,$A12,Zeiten!$A$2:$A$501,"&gt;="&amp;DATE(Vorgaben!$C$4,1,1),Zeiten!$A$2:$A$501,"&lt;"&amp;DATE(Vorgaben!$C$4,2,1)))</f>
        <v/>
      </c>
      <c r="C12" s="28">
        <f>IF($A12="","",SUMIFS(Zeiten!$F$2:$F$501,Zeiten!$B$2:$B$501,$A12,Zeiten!$A$2:$A$501,"&gt;="&amp;DATE(Vorgaben!$C$4,2,1),Zeiten!$A$2:$A$501,"&lt;"&amp;DATE(Vorgaben!$C$4,3,1)))</f>
        <v/>
      </c>
      <c r="D12" s="28">
        <f>IF($A12="","",SUMIFS(Zeiten!$F$2:$F$501,Zeiten!$B$2:$B$501,$A12,Zeiten!$A$2:$A$501,"&gt;="&amp;DATE(Vorgaben!$C$4,3,1),Zeiten!$A$2:$A$501,"&lt;"&amp;DATE(Vorgaben!$C$4,4,1)))</f>
        <v/>
      </c>
      <c r="E12" s="28">
        <f>IF($A12="","",SUMIFS(Zeiten!$F$2:$F$501,Zeiten!$B$2:$B$501,$A12,Zeiten!$A$2:$A$501,"&gt;="&amp;DATE(Vorgaben!$C$4,4,1),Zeiten!$A$2:$A$501,"&lt;"&amp;DATE(Vorgaben!$C$4,5,1)))</f>
        <v/>
      </c>
      <c r="F12" s="28">
        <f>IF($A12="","",SUMIFS(Zeiten!$F$2:$F$501,Zeiten!$B$2:$B$501,$A12,Zeiten!$A$2:$A$501,"&gt;="&amp;DATE(Vorgaben!$C$4,5,1),Zeiten!$A$2:$A$501,"&lt;"&amp;DATE(Vorgaben!$C$4,6,1)))</f>
        <v/>
      </c>
      <c r="G12" s="28">
        <f>IF($A12="","",SUMIFS(Zeiten!$F$2:$F$501,Zeiten!$B$2:$B$501,$A12,Zeiten!$A$2:$A$501,"&gt;="&amp;DATE(Vorgaben!$C$4,6,1),Zeiten!$A$2:$A$501,"&lt;"&amp;DATE(Vorgaben!$C$4,7,1)))</f>
        <v/>
      </c>
      <c r="H12" s="28">
        <f>IF($A12="","",SUMIFS(Zeiten!$F$2:$F$501,Zeiten!$B$2:$B$501,$A12,Zeiten!$A$2:$A$501,"&gt;="&amp;DATE(Vorgaben!$C$4,7,1),Zeiten!$A$2:$A$501,"&lt;"&amp;DATE(Vorgaben!$C$4,8,1)))</f>
        <v/>
      </c>
      <c r="I12" s="28">
        <f>IF($A12="","",SUMIFS(Zeiten!$F$2:$F$501,Zeiten!$B$2:$B$501,$A12,Zeiten!$A$2:$A$501,"&gt;="&amp;DATE(Vorgaben!$C$4,8,1),Zeiten!$A$2:$A$501,"&lt;"&amp;DATE(Vorgaben!$C$4,9,1)))</f>
        <v/>
      </c>
      <c r="J12" s="28">
        <f>IF($A12="","",SUMIFS(Zeiten!$F$2:$F$501,Zeiten!$B$2:$B$501,$A12,Zeiten!$A$2:$A$501,"&gt;="&amp;DATE(Vorgaben!$C$4,9,1),Zeiten!$A$2:$A$501,"&lt;"&amp;DATE(Vorgaben!$C$4,10,1)))</f>
        <v/>
      </c>
      <c r="K12" s="28">
        <f>IF($A12="","",SUMIFS(Zeiten!$F$2:$F$501,Zeiten!$B$2:$B$501,$A12,Zeiten!$A$2:$A$501,"&gt;="&amp;DATE(Vorgaben!$C$4,10,1),Zeiten!$A$2:$A$501,"&lt;"&amp;DATE(Vorgaben!$C$4,11,1)))</f>
        <v/>
      </c>
      <c r="L12" s="28">
        <f>IF($A12="","",SUMIFS(Zeiten!$F$2:$F$501,Zeiten!$B$2:$B$501,$A12,Zeiten!$A$2:$A$501,"&gt;="&amp;DATE(Vorgaben!$C$4,11,1),Zeiten!$A$2:$A$501,"&lt;"&amp;DATE(Vorgaben!$C$4,12,1)))</f>
        <v/>
      </c>
      <c r="M12" s="28">
        <f>IF($A12="","",SUMIFS(Zeiten!$F$2:$F$501,Zeiten!$B$2:$B$501,$A12,Zeiten!$A$2:$A$501,"&gt;="&amp;DATE(Vorgaben!$C$4,12,1),Zeiten!$A$2:$A$501,"&lt;"&amp;DATE(Vorgaben!$C$4,13,1)))</f>
        <v/>
      </c>
      <c r="N12" s="28">
        <f>IF($A12="","",ROUND(SUM(B12:M12),2))</f>
        <v/>
      </c>
      <c r="O12" s="28">
        <f>IF($A12="","",SUMIFS(Zeiten!$L$2:$L$501,Zeiten!$B$2:$B$501,$A12,Zeiten!$A$2:$A$501,"&gt;="&amp;DATE(Vorgaben!$C$4,1,1),Zeiten!$A$2:$A$501,"&lt;"&amp;DATE(Vorgaben!$C$4+1,1,1)))</f>
        <v/>
      </c>
      <c r="P12" s="32">
        <f>IF($A12="","",COUNTIFS(Zeiten!$B$2:$B$501,$A12,Zeiten!$J$2:$J$501,"?*",Zeiten!$A$2:$A$501,"&gt;="&amp;DATE(Vorgaben!$C$4,1,1),Zeiten!$A$2:$A$501,"&lt;"&amp;DATE(Vorgaben!$C$4+1,1,1)))</f>
        <v/>
      </c>
    </row>
    <row r="13">
      <c r="A13" s="10">
        <f>IF(Personen!$B13="","",Personen!$B13)</f>
        <v/>
      </c>
      <c r="B13" s="28">
        <f>IF($A13="","",SUMIFS(Zeiten!$F$2:$F$501,Zeiten!$B$2:$B$501,$A13,Zeiten!$A$2:$A$501,"&gt;="&amp;DATE(Vorgaben!$C$4,1,1),Zeiten!$A$2:$A$501,"&lt;"&amp;DATE(Vorgaben!$C$4,2,1)))</f>
        <v/>
      </c>
      <c r="C13" s="28">
        <f>IF($A13="","",SUMIFS(Zeiten!$F$2:$F$501,Zeiten!$B$2:$B$501,$A13,Zeiten!$A$2:$A$501,"&gt;="&amp;DATE(Vorgaben!$C$4,2,1),Zeiten!$A$2:$A$501,"&lt;"&amp;DATE(Vorgaben!$C$4,3,1)))</f>
        <v/>
      </c>
      <c r="D13" s="28">
        <f>IF($A13="","",SUMIFS(Zeiten!$F$2:$F$501,Zeiten!$B$2:$B$501,$A13,Zeiten!$A$2:$A$501,"&gt;="&amp;DATE(Vorgaben!$C$4,3,1),Zeiten!$A$2:$A$501,"&lt;"&amp;DATE(Vorgaben!$C$4,4,1)))</f>
        <v/>
      </c>
      <c r="E13" s="28">
        <f>IF($A13="","",SUMIFS(Zeiten!$F$2:$F$501,Zeiten!$B$2:$B$501,$A13,Zeiten!$A$2:$A$501,"&gt;="&amp;DATE(Vorgaben!$C$4,4,1),Zeiten!$A$2:$A$501,"&lt;"&amp;DATE(Vorgaben!$C$4,5,1)))</f>
        <v/>
      </c>
      <c r="F13" s="28">
        <f>IF($A13="","",SUMIFS(Zeiten!$F$2:$F$501,Zeiten!$B$2:$B$501,$A13,Zeiten!$A$2:$A$501,"&gt;="&amp;DATE(Vorgaben!$C$4,5,1),Zeiten!$A$2:$A$501,"&lt;"&amp;DATE(Vorgaben!$C$4,6,1)))</f>
        <v/>
      </c>
      <c r="G13" s="28">
        <f>IF($A13="","",SUMIFS(Zeiten!$F$2:$F$501,Zeiten!$B$2:$B$501,$A13,Zeiten!$A$2:$A$501,"&gt;="&amp;DATE(Vorgaben!$C$4,6,1),Zeiten!$A$2:$A$501,"&lt;"&amp;DATE(Vorgaben!$C$4,7,1)))</f>
        <v/>
      </c>
      <c r="H13" s="28">
        <f>IF($A13="","",SUMIFS(Zeiten!$F$2:$F$501,Zeiten!$B$2:$B$501,$A13,Zeiten!$A$2:$A$501,"&gt;="&amp;DATE(Vorgaben!$C$4,7,1),Zeiten!$A$2:$A$501,"&lt;"&amp;DATE(Vorgaben!$C$4,8,1)))</f>
        <v/>
      </c>
      <c r="I13" s="28">
        <f>IF($A13="","",SUMIFS(Zeiten!$F$2:$F$501,Zeiten!$B$2:$B$501,$A13,Zeiten!$A$2:$A$501,"&gt;="&amp;DATE(Vorgaben!$C$4,8,1),Zeiten!$A$2:$A$501,"&lt;"&amp;DATE(Vorgaben!$C$4,9,1)))</f>
        <v/>
      </c>
      <c r="J13" s="28">
        <f>IF($A13="","",SUMIFS(Zeiten!$F$2:$F$501,Zeiten!$B$2:$B$501,$A13,Zeiten!$A$2:$A$501,"&gt;="&amp;DATE(Vorgaben!$C$4,9,1),Zeiten!$A$2:$A$501,"&lt;"&amp;DATE(Vorgaben!$C$4,10,1)))</f>
        <v/>
      </c>
      <c r="K13" s="28">
        <f>IF($A13="","",SUMIFS(Zeiten!$F$2:$F$501,Zeiten!$B$2:$B$501,$A13,Zeiten!$A$2:$A$501,"&gt;="&amp;DATE(Vorgaben!$C$4,10,1),Zeiten!$A$2:$A$501,"&lt;"&amp;DATE(Vorgaben!$C$4,11,1)))</f>
        <v/>
      </c>
      <c r="L13" s="28">
        <f>IF($A13="","",SUMIFS(Zeiten!$F$2:$F$501,Zeiten!$B$2:$B$501,$A13,Zeiten!$A$2:$A$501,"&gt;="&amp;DATE(Vorgaben!$C$4,11,1),Zeiten!$A$2:$A$501,"&lt;"&amp;DATE(Vorgaben!$C$4,12,1)))</f>
        <v/>
      </c>
      <c r="M13" s="28">
        <f>IF($A13="","",SUMIFS(Zeiten!$F$2:$F$501,Zeiten!$B$2:$B$501,$A13,Zeiten!$A$2:$A$501,"&gt;="&amp;DATE(Vorgaben!$C$4,12,1),Zeiten!$A$2:$A$501,"&lt;"&amp;DATE(Vorgaben!$C$4,13,1)))</f>
        <v/>
      </c>
      <c r="N13" s="28">
        <f>IF($A13="","",ROUND(SUM(B13:M13),2))</f>
        <v/>
      </c>
      <c r="O13" s="28">
        <f>IF($A13="","",SUMIFS(Zeiten!$L$2:$L$501,Zeiten!$B$2:$B$501,$A13,Zeiten!$A$2:$A$501,"&gt;="&amp;DATE(Vorgaben!$C$4,1,1),Zeiten!$A$2:$A$501,"&lt;"&amp;DATE(Vorgaben!$C$4+1,1,1)))</f>
        <v/>
      </c>
      <c r="P13" s="32">
        <f>IF($A13="","",COUNTIFS(Zeiten!$B$2:$B$501,$A13,Zeiten!$J$2:$J$501,"?*",Zeiten!$A$2:$A$501,"&gt;="&amp;DATE(Vorgaben!$C$4,1,1),Zeiten!$A$2:$A$501,"&lt;"&amp;DATE(Vorgaben!$C$4+1,1,1)))</f>
        <v/>
      </c>
    </row>
    <row r="14">
      <c r="A14" s="10">
        <f>IF(Personen!$B14="","",Personen!$B14)</f>
        <v/>
      </c>
      <c r="B14" s="28">
        <f>IF($A14="","",SUMIFS(Zeiten!$F$2:$F$501,Zeiten!$B$2:$B$501,$A14,Zeiten!$A$2:$A$501,"&gt;="&amp;DATE(Vorgaben!$C$4,1,1),Zeiten!$A$2:$A$501,"&lt;"&amp;DATE(Vorgaben!$C$4,2,1)))</f>
        <v/>
      </c>
      <c r="C14" s="28">
        <f>IF($A14="","",SUMIFS(Zeiten!$F$2:$F$501,Zeiten!$B$2:$B$501,$A14,Zeiten!$A$2:$A$501,"&gt;="&amp;DATE(Vorgaben!$C$4,2,1),Zeiten!$A$2:$A$501,"&lt;"&amp;DATE(Vorgaben!$C$4,3,1)))</f>
        <v/>
      </c>
      <c r="D14" s="28">
        <f>IF($A14="","",SUMIFS(Zeiten!$F$2:$F$501,Zeiten!$B$2:$B$501,$A14,Zeiten!$A$2:$A$501,"&gt;="&amp;DATE(Vorgaben!$C$4,3,1),Zeiten!$A$2:$A$501,"&lt;"&amp;DATE(Vorgaben!$C$4,4,1)))</f>
        <v/>
      </c>
      <c r="E14" s="28">
        <f>IF($A14="","",SUMIFS(Zeiten!$F$2:$F$501,Zeiten!$B$2:$B$501,$A14,Zeiten!$A$2:$A$501,"&gt;="&amp;DATE(Vorgaben!$C$4,4,1),Zeiten!$A$2:$A$501,"&lt;"&amp;DATE(Vorgaben!$C$4,5,1)))</f>
        <v/>
      </c>
      <c r="F14" s="28">
        <f>IF($A14="","",SUMIFS(Zeiten!$F$2:$F$501,Zeiten!$B$2:$B$501,$A14,Zeiten!$A$2:$A$501,"&gt;="&amp;DATE(Vorgaben!$C$4,5,1),Zeiten!$A$2:$A$501,"&lt;"&amp;DATE(Vorgaben!$C$4,6,1)))</f>
        <v/>
      </c>
      <c r="G14" s="28">
        <f>IF($A14="","",SUMIFS(Zeiten!$F$2:$F$501,Zeiten!$B$2:$B$501,$A14,Zeiten!$A$2:$A$501,"&gt;="&amp;DATE(Vorgaben!$C$4,6,1),Zeiten!$A$2:$A$501,"&lt;"&amp;DATE(Vorgaben!$C$4,7,1)))</f>
        <v/>
      </c>
      <c r="H14" s="28">
        <f>IF($A14="","",SUMIFS(Zeiten!$F$2:$F$501,Zeiten!$B$2:$B$501,$A14,Zeiten!$A$2:$A$501,"&gt;="&amp;DATE(Vorgaben!$C$4,7,1),Zeiten!$A$2:$A$501,"&lt;"&amp;DATE(Vorgaben!$C$4,8,1)))</f>
        <v/>
      </c>
      <c r="I14" s="28">
        <f>IF($A14="","",SUMIFS(Zeiten!$F$2:$F$501,Zeiten!$B$2:$B$501,$A14,Zeiten!$A$2:$A$501,"&gt;="&amp;DATE(Vorgaben!$C$4,8,1),Zeiten!$A$2:$A$501,"&lt;"&amp;DATE(Vorgaben!$C$4,9,1)))</f>
        <v/>
      </c>
      <c r="J14" s="28">
        <f>IF($A14="","",SUMIFS(Zeiten!$F$2:$F$501,Zeiten!$B$2:$B$501,$A14,Zeiten!$A$2:$A$501,"&gt;="&amp;DATE(Vorgaben!$C$4,9,1),Zeiten!$A$2:$A$501,"&lt;"&amp;DATE(Vorgaben!$C$4,10,1)))</f>
        <v/>
      </c>
      <c r="K14" s="28">
        <f>IF($A14="","",SUMIFS(Zeiten!$F$2:$F$501,Zeiten!$B$2:$B$501,$A14,Zeiten!$A$2:$A$501,"&gt;="&amp;DATE(Vorgaben!$C$4,10,1),Zeiten!$A$2:$A$501,"&lt;"&amp;DATE(Vorgaben!$C$4,11,1)))</f>
        <v/>
      </c>
      <c r="L14" s="28">
        <f>IF($A14="","",SUMIFS(Zeiten!$F$2:$F$501,Zeiten!$B$2:$B$501,$A14,Zeiten!$A$2:$A$501,"&gt;="&amp;DATE(Vorgaben!$C$4,11,1),Zeiten!$A$2:$A$501,"&lt;"&amp;DATE(Vorgaben!$C$4,12,1)))</f>
        <v/>
      </c>
      <c r="M14" s="28">
        <f>IF($A14="","",SUMIFS(Zeiten!$F$2:$F$501,Zeiten!$B$2:$B$501,$A14,Zeiten!$A$2:$A$501,"&gt;="&amp;DATE(Vorgaben!$C$4,12,1),Zeiten!$A$2:$A$501,"&lt;"&amp;DATE(Vorgaben!$C$4,13,1)))</f>
        <v/>
      </c>
      <c r="N14" s="28">
        <f>IF($A14="","",ROUND(SUM(B14:M14),2))</f>
        <v/>
      </c>
      <c r="O14" s="28">
        <f>IF($A14="","",SUMIFS(Zeiten!$L$2:$L$501,Zeiten!$B$2:$B$501,$A14,Zeiten!$A$2:$A$501,"&gt;="&amp;DATE(Vorgaben!$C$4,1,1),Zeiten!$A$2:$A$501,"&lt;"&amp;DATE(Vorgaben!$C$4+1,1,1)))</f>
        <v/>
      </c>
      <c r="P14" s="32">
        <f>IF($A14="","",COUNTIFS(Zeiten!$B$2:$B$501,$A14,Zeiten!$J$2:$J$501,"?*",Zeiten!$A$2:$A$501,"&gt;="&amp;DATE(Vorgaben!$C$4,1,1),Zeiten!$A$2:$A$501,"&lt;"&amp;DATE(Vorgaben!$C$4+1,1,1)))</f>
        <v/>
      </c>
    </row>
    <row r="15">
      <c r="A15" s="10">
        <f>IF(Personen!$B15="","",Personen!$B15)</f>
        <v/>
      </c>
      <c r="B15" s="28">
        <f>IF($A15="","",SUMIFS(Zeiten!$F$2:$F$501,Zeiten!$B$2:$B$501,$A15,Zeiten!$A$2:$A$501,"&gt;="&amp;DATE(Vorgaben!$C$4,1,1),Zeiten!$A$2:$A$501,"&lt;"&amp;DATE(Vorgaben!$C$4,2,1)))</f>
        <v/>
      </c>
      <c r="C15" s="28">
        <f>IF($A15="","",SUMIFS(Zeiten!$F$2:$F$501,Zeiten!$B$2:$B$501,$A15,Zeiten!$A$2:$A$501,"&gt;="&amp;DATE(Vorgaben!$C$4,2,1),Zeiten!$A$2:$A$501,"&lt;"&amp;DATE(Vorgaben!$C$4,3,1)))</f>
        <v/>
      </c>
      <c r="D15" s="28">
        <f>IF($A15="","",SUMIFS(Zeiten!$F$2:$F$501,Zeiten!$B$2:$B$501,$A15,Zeiten!$A$2:$A$501,"&gt;="&amp;DATE(Vorgaben!$C$4,3,1),Zeiten!$A$2:$A$501,"&lt;"&amp;DATE(Vorgaben!$C$4,4,1)))</f>
        <v/>
      </c>
      <c r="E15" s="28">
        <f>IF($A15="","",SUMIFS(Zeiten!$F$2:$F$501,Zeiten!$B$2:$B$501,$A15,Zeiten!$A$2:$A$501,"&gt;="&amp;DATE(Vorgaben!$C$4,4,1),Zeiten!$A$2:$A$501,"&lt;"&amp;DATE(Vorgaben!$C$4,5,1)))</f>
        <v/>
      </c>
      <c r="F15" s="28">
        <f>IF($A15="","",SUMIFS(Zeiten!$F$2:$F$501,Zeiten!$B$2:$B$501,$A15,Zeiten!$A$2:$A$501,"&gt;="&amp;DATE(Vorgaben!$C$4,5,1),Zeiten!$A$2:$A$501,"&lt;"&amp;DATE(Vorgaben!$C$4,6,1)))</f>
        <v/>
      </c>
      <c r="G15" s="28">
        <f>IF($A15="","",SUMIFS(Zeiten!$F$2:$F$501,Zeiten!$B$2:$B$501,$A15,Zeiten!$A$2:$A$501,"&gt;="&amp;DATE(Vorgaben!$C$4,6,1),Zeiten!$A$2:$A$501,"&lt;"&amp;DATE(Vorgaben!$C$4,7,1)))</f>
        <v/>
      </c>
      <c r="H15" s="28">
        <f>IF($A15="","",SUMIFS(Zeiten!$F$2:$F$501,Zeiten!$B$2:$B$501,$A15,Zeiten!$A$2:$A$501,"&gt;="&amp;DATE(Vorgaben!$C$4,7,1),Zeiten!$A$2:$A$501,"&lt;"&amp;DATE(Vorgaben!$C$4,8,1)))</f>
        <v/>
      </c>
      <c r="I15" s="28">
        <f>IF($A15="","",SUMIFS(Zeiten!$F$2:$F$501,Zeiten!$B$2:$B$501,$A15,Zeiten!$A$2:$A$501,"&gt;="&amp;DATE(Vorgaben!$C$4,8,1),Zeiten!$A$2:$A$501,"&lt;"&amp;DATE(Vorgaben!$C$4,9,1)))</f>
        <v/>
      </c>
      <c r="J15" s="28">
        <f>IF($A15="","",SUMIFS(Zeiten!$F$2:$F$501,Zeiten!$B$2:$B$501,$A15,Zeiten!$A$2:$A$501,"&gt;="&amp;DATE(Vorgaben!$C$4,9,1),Zeiten!$A$2:$A$501,"&lt;"&amp;DATE(Vorgaben!$C$4,10,1)))</f>
        <v/>
      </c>
      <c r="K15" s="28">
        <f>IF($A15="","",SUMIFS(Zeiten!$F$2:$F$501,Zeiten!$B$2:$B$501,$A15,Zeiten!$A$2:$A$501,"&gt;="&amp;DATE(Vorgaben!$C$4,10,1),Zeiten!$A$2:$A$501,"&lt;"&amp;DATE(Vorgaben!$C$4,11,1)))</f>
        <v/>
      </c>
      <c r="L15" s="28">
        <f>IF($A15="","",SUMIFS(Zeiten!$F$2:$F$501,Zeiten!$B$2:$B$501,$A15,Zeiten!$A$2:$A$501,"&gt;="&amp;DATE(Vorgaben!$C$4,11,1),Zeiten!$A$2:$A$501,"&lt;"&amp;DATE(Vorgaben!$C$4,12,1)))</f>
        <v/>
      </c>
      <c r="M15" s="28">
        <f>IF($A15="","",SUMIFS(Zeiten!$F$2:$F$501,Zeiten!$B$2:$B$501,$A15,Zeiten!$A$2:$A$501,"&gt;="&amp;DATE(Vorgaben!$C$4,12,1),Zeiten!$A$2:$A$501,"&lt;"&amp;DATE(Vorgaben!$C$4,13,1)))</f>
        <v/>
      </c>
      <c r="N15" s="28">
        <f>IF($A15="","",ROUND(SUM(B15:M15),2))</f>
        <v/>
      </c>
      <c r="O15" s="28">
        <f>IF($A15="","",SUMIFS(Zeiten!$L$2:$L$501,Zeiten!$B$2:$B$501,$A15,Zeiten!$A$2:$A$501,"&gt;="&amp;DATE(Vorgaben!$C$4,1,1),Zeiten!$A$2:$A$501,"&lt;"&amp;DATE(Vorgaben!$C$4+1,1,1)))</f>
        <v/>
      </c>
      <c r="P15" s="32">
        <f>IF($A15="","",COUNTIFS(Zeiten!$B$2:$B$501,$A15,Zeiten!$J$2:$J$501,"?*",Zeiten!$A$2:$A$501,"&gt;="&amp;DATE(Vorgaben!$C$4,1,1),Zeiten!$A$2:$A$501,"&lt;"&amp;DATE(Vorgaben!$C$4+1,1,1)))</f>
        <v/>
      </c>
    </row>
    <row r="16">
      <c r="A16" s="10">
        <f>IF(Personen!$B16="","",Personen!$B16)</f>
        <v/>
      </c>
      <c r="B16" s="28">
        <f>IF($A16="","",SUMIFS(Zeiten!$F$2:$F$501,Zeiten!$B$2:$B$501,$A16,Zeiten!$A$2:$A$501,"&gt;="&amp;DATE(Vorgaben!$C$4,1,1),Zeiten!$A$2:$A$501,"&lt;"&amp;DATE(Vorgaben!$C$4,2,1)))</f>
        <v/>
      </c>
      <c r="C16" s="28">
        <f>IF($A16="","",SUMIFS(Zeiten!$F$2:$F$501,Zeiten!$B$2:$B$501,$A16,Zeiten!$A$2:$A$501,"&gt;="&amp;DATE(Vorgaben!$C$4,2,1),Zeiten!$A$2:$A$501,"&lt;"&amp;DATE(Vorgaben!$C$4,3,1)))</f>
        <v/>
      </c>
      <c r="D16" s="28">
        <f>IF($A16="","",SUMIFS(Zeiten!$F$2:$F$501,Zeiten!$B$2:$B$501,$A16,Zeiten!$A$2:$A$501,"&gt;="&amp;DATE(Vorgaben!$C$4,3,1),Zeiten!$A$2:$A$501,"&lt;"&amp;DATE(Vorgaben!$C$4,4,1)))</f>
        <v/>
      </c>
      <c r="E16" s="28">
        <f>IF($A16="","",SUMIFS(Zeiten!$F$2:$F$501,Zeiten!$B$2:$B$501,$A16,Zeiten!$A$2:$A$501,"&gt;="&amp;DATE(Vorgaben!$C$4,4,1),Zeiten!$A$2:$A$501,"&lt;"&amp;DATE(Vorgaben!$C$4,5,1)))</f>
        <v/>
      </c>
      <c r="F16" s="28">
        <f>IF($A16="","",SUMIFS(Zeiten!$F$2:$F$501,Zeiten!$B$2:$B$501,$A16,Zeiten!$A$2:$A$501,"&gt;="&amp;DATE(Vorgaben!$C$4,5,1),Zeiten!$A$2:$A$501,"&lt;"&amp;DATE(Vorgaben!$C$4,6,1)))</f>
        <v/>
      </c>
      <c r="G16" s="28">
        <f>IF($A16="","",SUMIFS(Zeiten!$F$2:$F$501,Zeiten!$B$2:$B$501,$A16,Zeiten!$A$2:$A$501,"&gt;="&amp;DATE(Vorgaben!$C$4,6,1),Zeiten!$A$2:$A$501,"&lt;"&amp;DATE(Vorgaben!$C$4,7,1)))</f>
        <v/>
      </c>
      <c r="H16" s="28">
        <f>IF($A16="","",SUMIFS(Zeiten!$F$2:$F$501,Zeiten!$B$2:$B$501,$A16,Zeiten!$A$2:$A$501,"&gt;="&amp;DATE(Vorgaben!$C$4,7,1),Zeiten!$A$2:$A$501,"&lt;"&amp;DATE(Vorgaben!$C$4,8,1)))</f>
        <v/>
      </c>
      <c r="I16" s="28">
        <f>IF($A16="","",SUMIFS(Zeiten!$F$2:$F$501,Zeiten!$B$2:$B$501,$A16,Zeiten!$A$2:$A$501,"&gt;="&amp;DATE(Vorgaben!$C$4,8,1),Zeiten!$A$2:$A$501,"&lt;"&amp;DATE(Vorgaben!$C$4,9,1)))</f>
        <v/>
      </c>
      <c r="J16" s="28">
        <f>IF($A16="","",SUMIFS(Zeiten!$F$2:$F$501,Zeiten!$B$2:$B$501,$A16,Zeiten!$A$2:$A$501,"&gt;="&amp;DATE(Vorgaben!$C$4,9,1),Zeiten!$A$2:$A$501,"&lt;"&amp;DATE(Vorgaben!$C$4,10,1)))</f>
        <v/>
      </c>
      <c r="K16" s="28">
        <f>IF($A16="","",SUMIFS(Zeiten!$F$2:$F$501,Zeiten!$B$2:$B$501,$A16,Zeiten!$A$2:$A$501,"&gt;="&amp;DATE(Vorgaben!$C$4,10,1),Zeiten!$A$2:$A$501,"&lt;"&amp;DATE(Vorgaben!$C$4,11,1)))</f>
        <v/>
      </c>
      <c r="L16" s="28">
        <f>IF($A16="","",SUMIFS(Zeiten!$F$2:$F$501,Zeiten!$B$2:$B$501,$A16,Zeiten!$A$2:$A$501,"&gt;="&amp;DATE(Vorgaben!$C$4,11,1),Zeiten!$A$2:$A$501,"&lt;"&amp;DATE(Vorgaben!$C$4,12,1)))</f>
        <v/>
      </c>
      <c r="M16" s="28">
        <f>IF($A16="","",SUMIFS(Zeiten!$F$2:$F$501,Zeiten!$B$2:$B$501,$A16,Zeiten!$A$2:$A$501,"&gt;="&amp;DATE(Vorgaben!$C$4,12,1),Zeiten!$A$2:$A$501,"&lt;"&amp;DATE(Vorgaben!$C$4,13,1)))</f>
        <v/>
      </c>
      <c r="N16" s="28">
        <f>IF($A16="","",ROUND(SUM(B16:M16),2))</f>
        <v/>
      </c>
      <c r="O16" s="28">
        <f>IF($A16="","",SUMIFS(Zeiten!$L$2:$L$501,Zeiten!$B$2:$B$501,$A16,Zeiten!$A$2:$A$501,"&gt;="&amp;DATE(Vorgaben!$C$4,1,1),Zeiten!$A$2:$A$501,"&lt;"&amp;DATE(Vorgaben!$C$4+1,1,1)))</f>
        <v/>
      </c>
      <c r="P16" s="32">
        <f>IF($A16="","",COUNTIFS(Zeiten!$B$2:$B$501,$A16,Zeiten!$J$2:$J$501,"?*",Zeiten!$A$2:$A$501,"&gt;="&amp;DATE(Vorgaben!$C$4,1,1),Zeiten!$A$2:$A$501,"&lt;"&amp;DATE(Vorgaben!$C$4+1,1,1)))</f>
        <v/>
      </c>
    </row>
    <row r="17">
      <c r="A17" s="10">
        <f>IF(Personen!$B17="","",Personen!$B17)</f>
        <v/>
      </c>
      <c r="B17" s="28">
        <f>IF($A17="","",SUMIFS(Zeiten!$F$2:$F$501,Zeiten!$B$2:$B$501,$A17,Zeiten!$A$2:$A$501,"&gt;="&amp;DATE(Vorgaben!$C$4,1,1),Zeiten!$A$2:$A$501,"&lt;"&amp;DATE(Vorgaben!$C$4,2,1)))</f>
        <v/>
      </c>
      <c r="C17" s="28">
        <f>IF($A17="","",SUMIFS(Zeiten!$F$2:$F$501,Zeiten!$B$2:$B$501,$A17,Zeiten!$A$2:$A$501,"&gt;="&amp;DATE(Vorgaben!$C$4,2,1),Zeiten!$A$2:$A$501,"&lt;"&amp;DATE(Vorgaben!$C$4,3,1)))</f>
        <v/>
      </c>
      <c r="D17" s="28">
        <f>IF($A17="","",SUMIFS(Zeiten!$F$2:$F$501,Zeiten!$B$2:$B$501,$A17,Zeiten!$A$2:$A$501,"&gt;="&amp;DATE(Vorgaben!$C$4,3,1),Zeiten!$A$2:$A$501,"&lt;"&amp;DATE(Vorgaben!$C$4,4,1)))</f>
        <v/>
      </c>
      <c r="E17" s="28">
        <f>IF($A17="","",SUMIFS(Zeiten!$F$2:$F$501,Zeiten!$B$2:$B$501,$A17,Zeiten!$A$2:$A$501,"&gt;="&amp;DATE(Vorgaben!$C$4,4,1),Zeiten!$A$2:$A$501,"&lt;"&amp;DATE(Vorgaben!$C$4,5,1)))</f>
        <v/>
      </c>
      <c r="F17" s="28">
        <f>IF($A17="","",SUMIFS(Zeiten!$F$2:$F$501,Zeiten!$B$2:$B$501,$A17,Zeiten!$A$2:$A$501,"&gt;="&amp;DATE(Vorgaben!$C$4,5,1),Zeiten!$A$2:$A$501,"&lt;"&amp;DATE(Vorgaben!$C$4,6,1)))</f>
        <v/>
      </c>
      <c r="G17" s="28">
        <f>IF($A17="","",SUMIFS(Zeiten!$F$2:$F$501,Zeiten!$B$2:$B$501,$A17,Zeiten!$A$2:$A$501,"&gt;="&amp;DATE(Vorgaben!$C$4,6,1),Zeiten!$A$2:$A$501,"&lt;"&amp;DATE(Vorgaben!$C$4,7,1)))</f>
        <v/>
      </c>
      <c r="H17" s="28">
        <f>IF($A17="","",SUMIFS(Zeiten!$F$2:$F$501,Zeiten!$B$2:$B$501,$A17,Zeiten!$A$2:$A$501,"&gt;="&amp;DATE(Vorgaben!$C$4,7,1),Zeiten!$A$2:$A$501,"&lt;"&amp;DATE(Vorgaben!$C$4,8,1)))</f>
        <v/>
      </c>
      <c r="I17" s="28">
        <f>IF($A17="","",SUMIFS(Zeiten!$F$2:$F$501,Zeiten!$B$2:$B$501,$A17,Zeiten!$A$2:$A$501,"&gt;="&amp;DATE(Vorgaben!$C$4,8,1),Zeiten!$A$2:$A$501,"&lt;"&amp;DATE(Vorgaben!$C$4,9,1)))</f>
        <v/>
      </c>
      <c r="J17" s="28">
        <f>IF($A17="","",SUMIFS(Zeiten!$F$2:$F$501,Zeiten!$B$2:$B$501,$A17,Zeiten!$A$2:$A$501,"&gt;="&amp;DATE(Vorgaben!$C$4,9,1),Zeiten!$A$2:$A$501,"&lt;"&amp;DATE(Vorgaben!$C$4,10,1)))</f>
        <v/>
      </c>
      <c r="K17" s="28">
        <f>IF($A17="","",SUMIFS(Zeiten!$F$2:$F$501,Zeiten!$B$2:$B$501,$A17,Zeiten!$A$2:$A$501,"&gt;="&amp;DATE(Vorgaben!$C$4,10,1),Zeiten!$A$2:$A$501,"&lt;"&amp;DATE(Vorgaben!$C$4,11,1)))</f>
        <v/>
      </c>
      <c r="L17" s="28">
        <f>IF($A17="","",SUMIFS(Zeiten!$F$2:$F$501,Zeiten!$B$2:$B$501,$A17,Zeiten!$A$2:$A$501,"&gt;="&amp;DATE(Vorgaben!$C$4,11,1),Zeiten!$A$2:$A$501,"&lt;"&amp;DATE(Vorgaben!$C$4,12,1)))</f>
        <v/>
      </c>
      <c r="M17" s="28">
        <f>IF($A17="","",SUMIFS(Zeiten!$F$2:$F$501,Zeiten!$B$2:$B$501,$A17,Zeiten!$A$2:$A$501,"&gt;="&amp;DATE(Vorgaben!$C$4,12,1),Zeiten!$A$2:$A$501,"&lt;"&amp;DATE(Vorgaben!$C$4,13,1)))</f>
        <v/>
      </c>
      <c r="N17" s="28">
        <f>IF($A17="","",ROUND(SUM(B17:M17),2))</f>
        <v/>
      </c>
      <c r="O17" s="28">
        <f>IF($A17="","",SUMIFS(Zeiten!$L$2:$L$501,Zeiten!$B$2:$B$501,$A17,Zeiten!$A$2:$A$501,"&gt;="&amp;DATE(Vorgaben!$C$4,1,1),Zeiten!$A$2:$A$501,"&lt;"&amp;DATE(Vorgaben!$C$4+1,1,1)))</f>
        <v/>
      </c>
      <c r="P17" s="32">
        <f>IF($A17="","",COUNTIFS(Zeiten!$B$2:$B$501,$A17,Zeiten!$J$2:$J$501,"?*",Zeiten!$A$2:$A$501,"&gt;="&amp;DATE(Vorgaben!$C$4,1,1),Zeiten!$A$2:$A$501,"&lt;"&amp;DATE(Vorgaben!$C$4+1,1,1)))</f>
        <v/>
      </c>
    </row>
    <row r="18">
      <c r="A18" s="10">
        <f>IF(Personen!$B18="","",Personen!$B18)</f>
        <v/>
      </c>
      <c r="B18" s="28">
        <f>IF($A18="","",SUMIFS(Zeiten!$F$2:$F$501,Zeiten!$B$2:$B$501,$A18,Zeiten!$A$2:$A$501,"&gt;="&amp;DATE(Vorgaben!$C$4,1,1),Zeiten!$A$2:$A$501,"&lt;"&amp;DATE(Vorgaben!$C$4,2,1)))</f>
        <v/>
      </c>
      <c r="C18" s="28">
        <f>IF($A18="","",SUMIFS(Zeiten!$F$2:$F$501,Zeiten!$B$2:$B$501,$A18,Zeiten!$A$2:$A$501,"&gt;="&amp;DATE(Vorgaben!$C$4,2,1),Zeiten!$A$2:$A$501,"&lt;"&amp;DATE(Vorgaben!$C$4,3,1)))</f>
        <v/>
      </c>
      <c r="D18" s="28">
        <f>IF($A18="","",SUMIFS(Zeiten!$F$2:$F$501,Zeiten!$B$2:$B$501,$A18,Zeiten!$A$2:$A$501,"&gt;="&amp;DATE(Vorgaben!$C$4,3,1),Zeiten!$A$2:$A$501,"&lt;"&amp;DATE(Vorgaben!$C$4,4,1)))</f>
        <v/>
      </c>
      <c r="E18" s="28">
        <f>IF($A18="","",SUMIFS(Zeiten!$F$2:$F$501,Zeiten!$B$2:$B$501,$A18,Zeiten!$A$2:$A$501,"&gt;="&amp;DATE(Vorgaben!$C$4,4,1),Zeiten!$A$2:$A$501,"&lt;"&amp;DATE(Vorgaben!$C$4,5,1)))</f>
        <v/>
      </c>
      <c r="F18" s="28">
        <f>IF($A18="","",SUMIFS(Zeiten!$F$2:$F$501,Zeiten!$B$2:$B$501,$A18,Zeiten!$A$2:$A$501,"&gt;="&amp;DATE(Vorgaben!$C$4,5,1),Zeiten!$A$2:$A$501,"&lt;"&amp;DATE(Vorgaben!$C$4,6,1)))</f>
        <v/>
      </c>
      <c r="G18" s="28">
        <f>IF($A18="","",SUMIFS(Zeiten!$F$2:$F$501,Zeiten!$B$2:$B$501,$A18,Zeiten!$A$2:$A$501,"&gt;="&amp;DATE(Vorgaben!$C$4,6,1),Zeiten!$A$2:$A$501,"&lt;"&amp;DATE(Vorgaben!$C$4,7,1)))</f>
        <v/>
      </c>
      <c r="H18" s="28">
        <f>IF($A18="","",SUMIFS(Zeiten!$F$2:$F$501,Zeiten!$B$2:$B$501,$A18,Zeiten!$A$2:$A$501,"&gt;="&amp;DATE(Vorgaben!$C$4,7,1),Zeiten!$A$2:$A$501,"&lt;"&amp;DATE(Vorgaben!$C$4,8,1)))</f>
        <v/>
      </c>
      <c r="I18" s="28">
        <f>IF($A18="","",SUMIFS(Zeiten!$F$2:$F$501,Zeiten!$B$2:$B$501,$A18,Zeiten!$A$2:$A$501,"&gt;="&amp;DATE(Vorgaben!$C$4,8,1),Zeiten!$A$2:$A$501,"&lt;"&amp;DATE(Vorgaben!$C$4,9,1)))</f>
        <v/>
      </c>
      <c r="J18" s="28">
        <f>IF($A18="","",SUMIFS(Zeiten!$F$2:$F$501,Zeiten!$B$2:$B$501,$A18,Zeiten!$A$2:$A$501,"&gt;="&amp;DATE(Vorgaben!$C$4,9,1),Zeiten!$A$2:$A$501,"&lt;"&amp;DATE(Vorgaben!$C$4,10,1)))</f>
        <v/>
      </c>
      <c r="K18" s="28">
        <f>IF($A18="","",SUMIFS(Zeiten!$F$2:$F$501,Zeiten!$B$2:$B$501,$A18,Zeiten!$A$2:$A$501,"&gt;="&amp;DATE(Vorgaben!$C$4,10,1),Zeiten!$A$2:$A$501,"&lt;"&amp;DATE(Vorgaben!$C$4,11,1)))</f>
        <v/>
      </c>
      <c r="L18" s="28">
        <f>IF($A18="","",SUMIFS(Zeiten!$F$2:$F$501,Zeiten!$B$2:$B$501,$A18,Zeiten!$A$2:$A$501,"&gt;="&amp;DATE(Vorgaben!$C$4,11,1),Zeiten!$A$2:$A$501,"&lt;"&amp;DATE(Vorgaben!$C$4,12,1)))</f>
        <v/>
      </c>
      <c r="M18" s="28">
        <f>IF($A18="","",SUMIFS(Zeiten!$F$2:$F$501,Zeiten!$B$2:$B$501,$A18,Zeiten!$A$2:$A$501,"&gt;="&amp;DATE(Vorgaben!$C$4,12,1),Zeiten!$A$2:$A$501,"&lt;"&amp;DATE(Vorgaben!$C$4,13,1)))</f>
        <v/>
      </c>
      <c r="N18" s="28">
        <f>IF($A18="","",ROUND(SUM(B18:M18),2))</f>
        <v/>
      </c>
      <c r="O18" s="28">
        <f>IF($A18="","",SUMIFS(Zeiten!$L$2:$L$501,Zeiten!$B$2:$B$501,$A18,Zeiten!$A$2:$A$501,"&gt;="&amp;DATE(Vorgaben!$C$4,1,1),Zeiten!$A$2:$A$501,"&lt;"&amp;DATE(Vorgaben!$C$4+1,1,1)))</f>
        <v/>
      </c>
      <c r="P18" s="32">
        <f>IF($A18="","",COUNTIFS(Zeiten!$B$2:$B$501,$A18,Zeiten!$J$2:$J$501,"?*",Zeiten!$A$2:$A$501,"&gt;="&amp;DATE(Vorgaben!$C$4,1,1),Zeiten!$A$2:$A$501,"&lt;"&amp;DATE(Vorgaben!$C$4+1,1,1)))</f>
        <v/>
      </c>
    </row>
    <row r="19">
      <c r="A19" s="10">
        <f>IF(Personen!$B19="","",Personen!$B19)</f>
        <v/>
      </c>
      <c r="B19" s="28">
        <f>IF($A19="","",SUMIFS(Zeiten!$F$2:$F$501,Zeiten!$B$2:$B$501,$A19,Zeiten!$A$2:$A$501,"&gt;="&amp;DATE(Vorgaben!$C$4,1,1),Zeiten!$A$2:$A$501,"&lt;"&amp;DATE(Vorgaben!$C$4,2,1)))</f>
        <v/>
      </c>
      <c r="C19" s="28">
        <f>IF($A19="","",SUMIFS(Zeiten!$F$2:$F$501,Zeiten!$B$2:$B$501,$A19,Zeiten!$A$2:$A$501,"&gt;="&amp;DATE(Vorgaben!$C$4,2,1),Zeiten!$A$2:$A$501,"&lt;"&amp;DATE(Vorgaben!$C$4,3,1)))</f>
        <v/>
      </c>
      <c r="D19" s="28">
        <f>IF($A19="","",SUMIFS(Zeiten!$F$2:$F$501,Zeiten!$B$2:$B$501,$A19,Zeiten!$A$2:$A$501,"&gt;="&amp;DATE(Vorgaben!$C$4,3,1),Zeiten!$A$2:$A$501,"&lt;"&amp;DATE(Vorgaben!$C$4,4,1)))</f>
        <v/>
      </c>
      <c r="E19" s="28">
        <f>IF($A19="","",SUMIFS(Zeiten!$F$2:$F$501,Zeiten!$B$2:$B$501,$A19,Zeiten!$A$2:$A$501,"&gt;="&amp;DATE(Vorgaben!$C$4,4,1),Zeiten!$A$2:$A$501,"&lt;"&amp;DATE(Vorgaben!$C$4,5,1)))</f>
        <v/>
      </c>
      <c r="F19" s="28">
        <f>IF($A19="","",SUMIFS(Zeiten!$F$2:$F$501,Zeiten!$B$2:$B$501,$A19,Zeiten!$A$2:$A$501,"&gt;="&amp;DATE(Vorgaben!$C$4,5,1),Zeiten!$A$2:$A$501,"&lt;"&amp;DATE(Vorgaben!$C$4,6,1)))</f>
        <v/>
      </c>
      <c r="G19" s="28">
        <f>IF($A19="","",SUMIFS(Zeiten!$F$2:$F$501,Zeiten!$B$2:$B$501,$A19,Zeiten!$A$2:$A$501,"&gt;="&amp;DATE(Vorgaben!$C$4,6,1),Zeiten!$A$2:$A$501,"&lt;"&amp;DATE(Vorgaben!$C$4,7,1)))</f>
        <v/>
      </c>
      <c r="H19" s="28">
        <f>IF($A19="","",SUMIFS(Zeiten!$F$2:$F$501,Zeiten!$B$2:$B$501,$A19,Zeiten!$A$2:$A$501,"&gt;="&amp;DATE(Vorgaben!$C$4,7,1),Zeiten!$A$2:$A$501,"&lt;"&amp;DATE(Vorgaben!$C$4,8,1)))</f>
        <v/>
      </c>
      <c r="I19" s="28">
        <f>IF($A19="","",SUMIFS(Zeiten!$F$2:$F$501,Zeiten!$B$2:$B$501,$A19,Zeiten!$A$2:$A$501,"&gt;="&amp;DATE(Vorgaben!$C$4,8,1),Zeiten!$A$2:$A$501,"&lt;"&amp;DATE(Vorgaben!$C$4,9,1)))</f>
        <v/>
      </c>
      <c r="J19" s="28">
        <f>IF($A19="","",SUMIFS(Zeiten!$F$2:$F$501,Zeiten!$B$2:$B$501,$A19,Zeiten!$A$2:$A$501,"&gt;="&amp;DATE(Vorgaben!$C$4,9,1),Zeiten!$A$2:$A$501,"&lt;"&amp;DATE(Vorgaben!$C$4,10,1)))</f>
        <v/>
      </c>
      <c r="K19" s="28">
        <f>IF($A19="","",SUMIFS(Zeiten!$F$2:$F$501,Zeiten!$B$2:$B$501,$A19,Zeiten!$A$2:$A$501,"&gt;="&amp;DATE(Vorgaben!$C$4,10,1),Zeiten!$A$2:$A$501,"&lt;"&amp;DATE(Vorgaben!$C$4,11,1)))</f>
        <v/>
      </c>
      <c r="L19" s="28">
        <f>IF($A19="","",SUMIFS(Zeiten!$F$2:$F$501,Zeiten!$B$2:$B$501,$A19,Zeiten!$A$2:$A$501,"&gt;="&amp;DATE(Vorgaben!$C$4,11,1),Zeiten!$A$2:$A$501,"&lt;"&amp;DATE(Vorgaben!$C$4,12,1)))</f>
        <v/>
      </c>
      <c r="M19" s="28">
        <f>IF($A19="","",SUMIFS(Zeiten!$F$2:$F$501,Zeiten!$B$2:$B$501,$A19,Zeiten!$A$2:$A$501,"&gt;="&amp;DATE(Vorgaben!$C$4,12,1),Zeiten!$A$2:$A$501,"&lt;"&amp;DATE(Vorgaben!$C$4,13,1)))</f>
        <v/>
      </c>
      <c r="N19" s="28">
        <f>IF($A19="","",ROUND(SUM(B19:M19),2))</f>
        <v/>
      </c>
      <c r="O19" s="28">
        <f>IF($A19="","",SUMIFS(Zeiten!$L$2:$L$501,Zeiten!$B$2:$B$501,$A19,Zeiten!$A$2:$A$501,"&gt;="&amp;DATE(Vorgaben!$C$4,1,1),Zeiten!$A$2:$A$501,"&lt;"&amp;DATE(Vorgaben!$C$4+1,1,1)))</f>
        <v/>
      </c>
      <c r="P19" s="32">
        <f>IF($A19="","",COUNTIFS(Zeiten!$B$2:$B$501,$A19,Zeiten!$J$2:$J$501,"?*",Zeiten!$A$2:$A$501,"&gt;="&amp;DATE(Vorgaben!$C$4,1,1),Zeiten!$A$2:$A$501,"&lt;"&amp;DATE(Vorgaben!$C$4+1,1,1)))</f>
        <v/>
      </c>
    </row>
    <row r="20">
      <c r="A20" s="10">
        <f>IF(Personen!$B20="","",Personen!$B20)</f>
        <v/>
      </c>
      <c r="B20" s="28">
        <f>IF($A20="","",SUMIFS(Zeiten!$F$2:$F$501,Zeiten!$B$2:$B$501,$A20,Zeiten!$A$2:$A$501,"&gt;="&amp;DATE(Vorgaben!$C$4,1,1),Zeiten!$A$2:$A$501,"&lt;"&amp;DATE(Vorgaben!$C$4,2,1)))</f>
        <v/>
      </c>
      <c r="C20" s="28">
        <f>IF($A20="","",SUMIFS(Zeiten!$F$2:$F$501,Zeiten!$B$2:$B$501,$A20,Zeiten!$A$2:$A$501,"&gt;="&amp;DATE(Vorgaben!$C$4,2,1),Zeiten!$A$2:$A$501,"&lt;"&amp;DATE(Vorgaben!$C$4,3,1)))</f>
        <v/>
      </c>
      <c r="D20" s="28">
        <f>IF($A20="","",SUMIFS(Zeiten!$F$2:$F$501,Zeiten!$B$2:$B$501,$A20,Zeiten!$A$2:$A$501,"&gt;="&amp;DATE(Vorgaben!$C$4,3,1),Zeiten!$A$2:$A$501,"&lt;"&amp;DATE(Vorgaben!$C$4,4,1)))</f>
        <v/>
      </c>
      <c r="E20" s="28">
        <f>IF($A20="","",SUMIFS(Zeiten!$F$2:$F$501,Zeiten!$B$2:$B$501,$A20,Zeiten!$A$2:$A$501,"&gt;="&amp;DATE(Vorgaben!$C$4,4,1),Zeiten!$A$2:$A$501,"&lt;"&amp;DATE(Vorgaben!$C$4,5,1)))</f>
        <v/>
      </c>
      <c r="F20" s="28">
        <f>IF($A20="","",SUMIFS(Zeiten!$F$2:$F$501,Zeiten!$B$2:$B$501,$A20,Zeiten!$A$2:$A$501,"&gt;="&amp;DATE(Vorgaben!$C$4,5,1),Zeiten!$A$2:$A$501,"&lt;"&amp;DATE(Vorgaben!$C$4,6,1)))</f>
        <v/>
      </c>
      <c r="G20" s="28">
        <f>IF($A20="","",SUMIFS(Zeiten!$F$2:$F$501,Zeiten!$B$2:$B$501,$A20,Zeiten!$A$2:$A$501,"&gt;="&amp;DATE(Vorgaben!$C$4,6,1),Zeiten!$A$2:$A$501,"&lt;"&amp;DATE(Vorgaben!$C$4,7,1)))</f>
        <v/>
      </c>
      <c r="H20" s="28">
        <f>IF($A20="","",SUMIFS(Zeiten!$F$2:$F$501,Zeiten!$B$2:$B$501,$A20,Zeiten!$A$2:$A$501,"&gt;="&amp;DATE(Vorgaben!$C$4,7,1),Zeiten!$A$2:$A$501,"&lt;"&amp;DATE(Vorgaben!$C$4,8,1)))</f>
        <v/>
      </c>
      <c r="I20" s="28">
        <f>IF($A20="","",SUMIFS(Zeiten!$F$2:$F$501,Zeiten!$B$2:$B$501,$A20,Zeiten!$A$2:$A$501,"&gt;="&amp;DATE(Vorgaben!$C$4,8,1),Zeiten!$A$2:$A$501,"&lt;"&amp;DATE(Vorgaben!$C$4,9,1)))</f>
        <v/>
      </c>
      <c r="J20" s="28">
        <f>IF($A20="","",SUMIFS(Zeiten!$F$2:$F$501,Zeiten!$B$2:$B$501,$A20,Zeiten!$A$2:$A$501,"&gt;="&amp;DATE(Vorgaben!$C$4,9,1),Zeiten!$A$2:$A$501,"&lt;"&amp;DATE(Vorgaben!$C$4,10,1)))</f>
        <v/>
      </c>
      <c r="K20" s="28">
        <f>IF($A20="","",SUMIFS(Zeiten!$F$2:$F$501,Zeiten!$B$2:$B$501,$A20,Zeiten!$A$2:$A$501,"&gt;="&amp;DATE(Vorgaben!$C$4,10,1),Zeiten!$A$2:$A$501,"&lt;"&amp;DATE(Vorgaben!$C$4,11,1)))</f>
        <v/>
      </c>
      <c r="L20" s="28">
        <f>IF($A20="","",SUMIFS(Zeiten!$F$2:$F$501,Zeiten!$B$2:$B$501,$A20,Zeiten!$A$2:$A$501,"&gt;="&amp;DATE(Vorgaben!$C$4,11,1),Zeiten!$A$2:$A$501,"&lt;"&amp;DATE(Vorgaben!$C$4,12,1)))</f>
        <v/>
      </c>
      <c r="M20" s="28">
        <f>IF($A20="","",SUMIFS(Zeiten!$F$2:$F$501,Zeiten!$B$2:$B$501,$A20,Zeiten!$A$2:$A$501,"&gt;="&amp;DATE(Vorgaben!$C$4,12,1),Zeiten!$A$2:$A$501,"&lt;"&amp;DATE(Vorgaben!$C$4,13,1)))</f>
        <v/>
      </c>
      <c r="N20" s="28">
        <f>IF($A20="","",ROUND(SUM(B20:M20),2))</f>
        <v/>
      </c>
      <c r="O20" s="28">
        <f>IF($A20="","",SUMIFS(Zeiten!$L$2:$L$501,Zeiten!$B$2:$B$501,$A20,Zeiten!$A$2:$A$501,"&gt;="&amp;DATE(Vorgaben!$C$4,1,1),Zeiten!$A$2:$A$501,"&lt;"&amp;DATE(Vorgaben!$C$4+1,1,1)))</f>
        <v/>
      </c>
      <c r="P20" s="32">
        <f>IF($A20="","",COUNTIFS(Zeiten!$B$2:$B$501,$A20,Zeiten!$J$2:$J$501,"?*",Zeiten!$A$2:$A$501,"&gt;="&amp;DATE(Vorgaben!$C$4,1,1),Zeiten!$A$2:$A$501,"&lt;"&amp;DATE(Vorgaben!$C$4+1,1,1)))</f>
        <v/>
      </c>
    </row>
    <row r="21">
      <c r="A21" s="10">
        <f>IF(Personen!$B21="","",Personen!$B21)</f>
        <v/>
      </c>
      <c r="B21" s="28">
        <f>IF($A21="","",SUMIFS(Zeiten!$F$2:$F$501,Zeiten!$B$2:$B$501,$A21,Zeiten!$A$2:$A$501,"&gt;="&amp;DATE(Vorgaben!$C$4,1,1),Zeiten!$A$2:$A$501,"&lt;"&amp;DATE(Vorgaben!$C$4,2,1)))</f>
        <v/>
      </c>
      <c r="C21" s="28">
        <f>IF($A21="","",SUMIFS(Zeiten!$F$2:$F$501,Zeiten!$B$2:$B$501,$A21,Zeiten!$A$2:$A$501,"&gt;="&amp;DATE(Vorgaben!$C$4,2,1),Zeiten!$A$2:$A$501,"&lt;"&amp;DATE(Vorgaben!$C$4,3,1)))</f>
        <v/>
      </c>
      <c r="D21" s="28">
        <f>IF($A21="","",SUMIFS(Zeiten!$F$2:$F$501,Zeiten!$B$2:$B$501,$A21,Zeiten!$A$2:$A$501,"&gt;="&amp;DATE(Vorgaben!$C$4,3,1),Zeiten!$A$2:$A$501,"&lt;"&amp;DATE(Vorgaben!$C$4,4,1)))</f>
        <v/>
      </c>
      <c r="E21" s="28">
        <f>IF($A21="","",SUMIFS(Zeiten!$F$2:$F$501,Zeiten!$B$2:$B$501,$A21,Zeiten!$A$2:$A$501,"&gt;="&amp;DATE(Vorgaben!$C$4,4,1),Zeiten!$A$2:$A$501,"&lt;"&amp;DATE(Vorgaben!$C$4,5,1)))</f>
        <v/>
      </c>
      <c r="F21" s="28">
        <f>IF($A21="","",SUMIFS(Zeiten!$F$2:$F$501,Zeiten!$B$2:$B$501,$A21,Zeiten!$A$2:$A$501,"&gt;="&amp;DATE(Vorgaben!$C$4,5,1),Zeiten!$A$2:$A$501,"&lt;"&amp;DATE(Vorgaben!$C$4,6,1)))</f>
        <v/>
      </c>
      <c r="G21" s="28">
        <f>IF($A21="","",SUMIFS(Zeiten!$F$2:$F$501,Zeiten!$B$2:$B$501,$A21,Zeiten!$A$2:$A$501,"&gt;="&amp;DATE(Vorgaben!$C$4,6,1),Zeiten!$A$2:$A$501,"&lt;"&amp;DATE(Vorgaben!$C$4,7,1)))</f>
        <v/>
      </c>
      <c r="H21" s="28">
        <f>IF($A21="","",SUMIFS(Zeiten!$F$2:$F$501,Zeiten!$B$2:$B$501,$A21,Zeiten!$A$2:$A$501,"&gt;="&amp;DATE(Vorgaben!$C$4,7,1),Zeiten!$A$2:$A$501,"&lt;"&amp;DATE(Vorgaben!$C$4,8,1)))</f>
        <v/>
      </c>
      <c r="I21" s="28">
        <f>IF($A21="","",SUMIFS(Zeiten!$F$2:$F$501,Zeiten!$B$2:$B$501,$A21,Zeiten!$A$2:$A$501,"&gt;="&amp;DATE(Vorgaben!$C$4,8,1),Zeiten!$A$2:$A$501,"&lt;"&amp;DATE(Vorgaben!$C$4,9,1)))</f>
        <v/>
      </c>
      <c r="J21" s="28">
        <f>IF($A21="","",SUMIFS(Zeiten!$F$2:$F$501,Zeiten!$B$2:$B$501,$A21,Zeiten!$A$2:$A$501,"&gt;="&amp;DATE(Vorgaben!$C$4,9,1),Zeiten!$A$2:$A$501,"&lt;"&amp;DATE(Vorgaben!$C$4,10,1)))</f>
        <v/>
      </c>
      <c r="K21" s="28">
        <f>IF($A21="","",SUMIFS(Zeiten!$F$2:$F$501,Zeiten!$B$2:$B$501,$A21,Zeiten!$A$2:$A$501,"&gt;="&amp;DATE(Vorgaben!$C$4,10,1),Zeiten!$A$2:$A$501,"&lt;"&amp;DATE(Vorgaben!$C$4,11,1)))</f>
        <v/>
      </c>
      <c r="L21" s="28">
        <f>IF($A21="","",SUMIFS(Zeiten!$F$2:$F$501,Zeiten!$B$2:$B$501,$A21,Zeiten!$A$2:$A$501,"&gt;="&amp;DATE(Vorgaben!$C$4,11,1),Zeiten!$A$2:$A$501,"&lt;"&amp;DATE(Vorgaben!$C$4,12,1)))</f>
        <v/>
      </c>
      <c r="M21" s="28">
        <f>IF($A21="","",SUMIFS(Zeiten!$F$2:$F$501,Zeiten!$B$2:$B$501,$A21,Zeiten!$A$2:$A$501,"&gt;="&amp;DATE(Vorgaben!$C$4,12,1),Zeiten!$A$2:$A$501,"&lt;"&amp;DATE(Vorgaben!$C$4,13,1)))</f>
        <v/>
      </c>
      <c r="N21" s="28">
        <f>IF($A21="","",ROUND(SUM(B21:M21),2))</f>
        <v/>
      </c>
      <c r="O21" s="28">
        <f>IF($A21="","",SUMIFS(Zeiten!$L$2:$L$501,Zeiten!$B$2:$B$501,$A21,Zeiten!$A$2:$A$501,"&gt;="&amp;DATE(Vorgaben!$C$4,1,1),Zeiten!$A$2:$A$501,"&lt;"&amp;DATE(Vorgaben!$C$4+1,1,1)))</f>
        <v/>
      </c>
      <c r="P21" s="32">
        <f>IF($A21="","",COUNTIFS(Zeiten!$B$2:$B$501,$A21,Zeiten!$J$2:$J$501,"?*",Zeiten!$A$2:$A$501,"&gt;="&amp;DATE(Vorgaben!$C$4,1,1),Zeiten!$A$2:$A$501,"&lt;"&amp;DATE(Vorgaben!$C$4+1,1,1)))</f>
        <v/>
      </c>
    </row>
    <row r="22">
      <c r="A22" s="10">
        <f>IF(Personen!$B22="","",Personen!$B22)</f>
        <v/>
      </c>
      <c r="B22" s="28">
        <f>IF($A22="","",SUMIFS(Zeiten!$F$2:$F$501,Zeiten!$B$2:$B$501,$A22,Zeiten!$A$2:$A$501,"&gt;="&amp;DATE(Vorgaben!$C$4,1,1),Zeiten!$A$2:$A$501,"&lt;"&amp;DATE(Vorgaben!$C$4,2,1)))</f>
        <v/>
      </c>
      <c r="C22" s="28">
        <f>IF($A22="","",SUMIFS(Zeiten!$F$2:$F$501,Zeiten!$B$2:$B$501,$A22,Zeiten!$A$2:$A$501,"&gt;="&amp;DATE(Vorgaben!$C$4,2,1),Zeiten!$A$2:$A$501,"&lt;"&amp;DATE(Vorgaben!$C$4,3,1)))</f>
        <v/>
      </c>
      <c r="D22" s="28">
        <f>IF($A22="","",SUMIFS(Zeiten!$F$2:$F$501,Zeiten!$B$2:$B$501,$A22,Zeiten!$A$2:$A$501,"&gt;="&amp;DATE(Vorgaben!$C$4,3,1),Zeiten!$A$2:$A$501,"&lt;"&amp;DATE(Vorgaben!$C$4,4,1)))</f>
        <v/>
      </c>
      <c r="E22" s="28">
        <f>IF($A22="","",SUMIFS(Zeiten!$F$2:$F$501,Zeiten!$B$2:$B$501,$A22,Zeiten!$A$2:$A$501,"&gt;="&amp;DATE(Vorgaben!$C$4,4,1),Zeiten!$A$2:$A$501,"&lt;"&amp;DATE(Vorgaben!$C$4,5,1)))</f>
        <v/>
      </c>
      <c r="F22" s="28">
        <f>IF($A22="","",SUMIFS(Zeiten!$F$2:$F$501,Zeiten!$B$2:$B$501,$A22,Zeiten!$A$2:$A$501,"&gt;="&amp;DATE(Vorgaben!$C$4,5,1),Zeiten!$A$2:$A$501,"&lt;"&amp;DATE(Vorgaben!$C$4,6,1)))</f>
        <v/>
      </c>
      <c r="G22" s="28">
        <f>IF($A22="","",SUMIFS(Zeiten!$F$2:$F$501,Zeiten!$B$2:$B$501,$A22,Zeiten!$A$2:$A$501,"&gt;="&amp;DATE(Vorgaben!$C$4,6,1),Zeiten!$A$2:$A$501,"&lt;"&amp;DATE(Vorgaben!$C$4,7,1)))</f>
        <v/>
      </c>
      <c r="H22" s="28">
        <f>IF($A22="","",SUMIFS(Zeiten!$F$2:$F$501,Zeiten!$B$2:$B$501,$A22,Zeiten!$A$2:$A$501,"&gt;="&amp;DATE(Vorgaben!$C$4,7,1),Zeiten!$A$2:$A$501,"&lt;"&amp;DATE(Vorgaben!$C$4,8,1)))</f>
        <v/>
      </c>
      <c r="I22" s="28">
        <f>IF($A22="","",SUMIFS(Zeiten!$F$2:$F$501,Zeiten!$B$2:$B$501,$A22,Zeiten!$A$2:$A$501,"&gt;="&amp;DATE(Vorgaben!$C$4,8,1),Zeiten!$A$2:$A$501,"&lt;"&amp;DATE(Vorgaben!$C$4,9,1)))</f>
        <v/>
      </c>
      <c r="J22" s="28">
        <f>IF($A22="","",SUMIFS(Zeiten!$F$2:$F$501,Zeiten!$B$2:$B$501,$A22,Zeiten!$A$2:$A$501,"&gt;="&amp;DATE(Vorgaben!$C$4,9,1),Zeiten!$A$2:$A$501,"&lt;"&amp;DATE(Vorgaben!$C$4,10,1)))</f>
        <v/>
      </c>
      <c r="K22" s="28">
        <f>IF($A22="","",SUMIFS(Zeiten!$F$2:$F$501,Zeiten!$B$2:$B$501,$A22,Zeiten!$A$2:$A$501,"&gt;="&amp;DATE(Vorgaben!$C$4,10,1),Zeiten!$A$2:$A$501,"&lt;"&amp;DATE(Vorgaben!$C$4,11,1)))</f>
        <v/>
      </c>
      <c r="L22" s="28">
        <f>IF($A22="","",SUMIFS(Zeiten!$F$2:$F$501,Zeiten!$B$2:$B$501,$A22,Zeiten!$A$2:$A$501,"&gt;="&amp;DATE(Vorgaben!$C$4,11,1),Zeiten!$A$2:$A$501,"&lt;"&amp;DATE(Vorgaben!$C$4,12,1)))</f>
        <v/>
      </c>
      <c r="M22" s="28">
        <f>IF($A22="","",SUMIFS(Zeiten!$F$2:$F$501,Zeiten!$B$2:$B$501,$A22,Zeiten!$A$2:$A$501,"&gt;="&amp;DATE(Vorgaben!$C$4,12,1),Zeiten!$A$2:$A$501,"&lt;"&amp;DATE(Vorgaben!$C$4,13,1)))</f>
        <v/>
      </c>
      <c r="N22" s="28">
        <f>IF($A22="","",ROUND(SUM(B22:M22),2))</f>
        <v/>
      </c>
      <c r="O22" s="28">
        <f>IF($A22="","",SUMIFS(Zeiten!$L$2:$L$501,Zeiten!$B$2:$B$501,$A22,Zeiten!$A$2:$A$501,"&gt;="&amp;DATE(Vorgaben!$C$4,1,1),Zeiten!$A$2:$A$501,"&lt;"&amp;DATE(Vorgaben!$C$4+1,1,1)))</f>
        <v/>
      </c>
      <c r="P22" s="32">
        <f>IF($A22="","",COUNTIFS(Zeiten!$B$2:$B$501,$A22,Zeiten!$J$2:$J$501,"?*",Zeiten!$A$2:$A$501,"&gt;="&amp;DATE(Vorgaben!$C$4,1,1),Zeiten!$A$2:$A$501,"&lt;"&amp;DATE(Vorgaben!$C$4+1,1,1)))</f>
        <v/>
      </c>
    </row>
    <row r="23">
      <c r="A23" s="10">
        <f>IF(Personen!$B23="","",Personen!$B23)</f>
        <v/>
      </c>
      <c r="B23" s="28">
        <f>IF($A23="","",SUMIFS(Zeiten!$F$2:$F$501,Zeiten!$B$2:$B$501,$A23,Zeiten!$A$2:$A$501,"&gt;="&amp;DATE(Vorgaben!$C$4,1,1),Zeiten!$A$2:$A$501,"&lt;"&amp;DATE(Vorgaben!$C$4,2,1)))</f>
        <v/>
      </c>
      <c r="C23" s="28">
        <f>IF($A23="","",SUMIFS(Zeiten!$F$2:$F$501,Zeiten!$B$2:$B$501,$A23,Zeiten!$A$2:$A$501,"&gt;="&amp;DATE(Vorgaben!$C$4,2,1),Zeiten!$A$2:$A$501,"&lt;"&amp;DATE(Vorgaben!$C$4,3,1)))</f>
        <v/>
      </c>
      <c r="D23" s="28">
        <f>IF($A23="","",SUMIFS(Zeiten!$F$2:$F$501,Zeiten!$B$2:$B$501,$A23,Zeiten!$A$2:$A$501,"&gt;="&amp;DATE(Vorgaben!$C$4,3,1),Zeiten!$A$2:$A$501,"&lt;"&amp;DATE(Vorgaben!$C$4,4,1)))</f>
        <v/>
      </c>
      <c r="E23" s="28">
        <f>IF($A23="","",SUMIFS(Zeiten!$F$2:$F$501,Zeiten!$B$2:$B$501,$A23,Zeiten!$A$2:$A$501,"&gt;="&amp;DATE(Vorgaben!$C$4,4,1),Zeiten!$A$2:$A$501,"&lt;"&amp;DATE(Vorgaben!$C$4,5,1)))</f>
        <v/>
      </c>
      <c r="F23" s="28">
        <f>IF($A23="","",SUMIFS(Zeiten!$F$2:$F$501,Zeiten!$B$2:$B$501,$A23,Zeiten!$A$2:$A$501,"&gt;="&amp;DATE(Vorgaben!$C$4,5,1),Zeiten!$A$2:$A$501,"&lt;"&amp;DATE(Vorgaben!$C$4,6,1)))</f>
        <v/>
      </c>
      <c r="G23" s="28">
        <f>IF($A23="","",SUMIFS(Zeiten!$F$2:$F$501,Zeiten!$B$2:$B$501,$A23,Zeiten!$A$2:$A$501,"&gt;="&amp;DATE(Vorgaben!$C$4,6,1),Zeiten!$A$2:$A$501,"&lt;"&amp;DATE(Vorgaben!$C$4,7,1)))</f>
        <v/>
      </c>
      <c r="H23" s="28">
        <f>IF($A23="","",SUMIFS(Zeiten!$F$2:$F$501,Zeiten!$B$2:$B$501,$A23,Zeiten!$A$2:$A$501,"&gt;="&amp;DATE(Vorgaben!$C$4,7,1),Zeiten!$A$2:$A$501,"&lt;"&amp;DATE(Vorgaben!$C$4,8,1)))</f>
        <v/>
      </c>
      <c r="I23" s="28">
        <f>IF($A23="","",SUMIFS(Zeiten!$F$2:$F$501,Zeiten!$B$2:$B$501,$A23,Zeiten!$A$2:$A$501,"&gt;="&amp;DATE(Vorgaben!$C$4,8,1),Zeiten!$A$2:$A$501,"&lt;"&amp;DATE(Vorgaben!$C$4,9,1)))</f>
        <v/>
      </c>
      <c r="J23" s="28">
        <f>IF($A23="","",SUMIFS(Zeiten!$F$2:$F$501,Zeiten!$B$2:$B$501,$A23,Zeiten!$A$2:$A$501,"&gt;="&amp;DATE(Vorgaben!$C$4,9,1),Zeiten!$A$2:$A$501,"&lt;"&amp;DATE(Vorgaben!$C$4,10,1)))</f>
        <v/>
      </c>
      <c r="K23" s="28">
        <f>IF($A23="","",SUMIFS(Zeiten!$F$2:$F$501,Zeiten!$B$2:$B$501,$A23,Zeiten!$A$2:$A$501,"&gt;="&amp;DATE(Vorgaben!$C$4,10,1),Zeiten!$A$2:$A$501,"&lt;"&amp;DATE(Vorgaben!$C$4,11,1)))</f>
        <v/>
      </c>
      <c r="L23" s="28">
        <f>IF($A23="","",SUMIFS(Zeiten!$F$2:$F$501,Zeiten!$B$2:$B$501,$A23,Zeiten!$A$2:$A$501,"&gt;="&amp;DATE(Vorgaben!$C$4,11,1),Zeiten!$A$2:$A$501,"&lt;"&amp;DATE(Vorgaben!$C$4,12,1)))</f>
        <v/>
      </c>
      <c r="M23" s="28">
        <f>IF($A23="","",SUMIFS(Zeiten!$F$2:$F$501,Zeiten!$B$2:$B$501,$A23,Zeiten!$A$2:$A$501,"&gt;="&amp;DATE(Vorgaben!$C$4,12,1),Zeiten!$A$2:$A$501,"&lt;"&amp;DATE(Vorgaben!$C$4,13,1)))</f>
        <v/>
      </c>
      <c r="N23" s="28">
        <f>IF($A23="","",ROUND(SUM(B23:M23),2))</f>
        <v/>
      </c>
      <c r="O23" s="28">
        <f>IF($A23="","",SUMIFS(Zeiten!$L$2:$L$501,Zeiten!$B$2:$B$501,$A23,Zeiten!$A$2:$A$501,"&gt;="&amp;DATE(Vorgaben!$C$4,1,1),Zeiten!$A$2:$A$501,"&lt;"&amp;DATE(Vorgaben!$C$4+1,1,1)))</f>
        <v/>
      </c>
      <c r="P23" s="32">
        <f>IF($A23="","",COUNTIFS(Zeiten!$B$2:$B$501,$A23,Zeiten!$J$2:$J$501,"?*",Zeiten!$A$2:$A$501,"&gt;="&amp;DATE(Vorgaben!$C$4,1,1),Zeiten!$A$2:$A$501,"&lt;"&amp;DATE(Vorgaben!$C$4+1,1,1)))</f>
        <v/>
      </c>
    </row>
    <row r="24">
      <c r="A24" s="10">
        <f>IF(Personen!$B24="","",Personen!$B24)</f>
        <v/>
      </c>
      <c r="B24" s="28">
        <f>IF($A24="","",SUMIFS(Zeiten!$F$2:$F$501,Zeiten!$B$2:$B$501,$A24,Zeiten!$A$2:$A$501,"&gt;="&amp;DATE(Vorgaben!$C$4,1,1),Zeiten!$A$2:$A$501,"&lt;"&amp;DATE(Vorgaben!$C$4,2,1)))</f>
        <v/>
      </c>
      <c r="C24" s="28">
        <f>IF($A24="","",SUMIFS(Zeiten!$F$2:$F$501,Zeiten!$B$2:$B$501,$A24,Zeiten!$A$2:$A$501,"&gt;="&amp;DATE(Vorgaben!$C$4,2,1),Zeiten!$A$2:$A$501,"&lt;"&amp;DATE(Vorgaben!$C$4,3,1)))</f>
        <v/>
      </c>
      <c r="D24" s="28">
        <f>IF($A24="","",SUMIFS(Zeiten!$F$2:$F$501,Zeiten!$B$2:$B$501,$A24,Zeiten!$A$2:$A$501,"&gt;="&amp;DATE(Vorgaben!$C$4,3,1),Zeiten!$A$2:$A$501,"&lt;"&amp;DATE(Vorgaben!$C$4,4,1)))</f>
        <v/>
      </c>
      <c r="E24" s="28">
        <f>IF($A24="","",SUMIFS(Zeiten!$F$2:$F$501,Zeiten!$B$2:$B$501,$A24,Zeiten!$A$2:$A$501,"&gt;="&amp;DATE(Vorgaben!$C$4,4,1),Zeiten!$A$2:$A$501,"&lt;"&amp;DATE(Vorgaben!$C$4,5,1)))</f>
        <v/>
      </c>
      <c r="F24" s="28">
        <f>IF($A24="","",SUMIFS(Zeiten!$F$2:$F$501,Zeiten!$B$2:$B$501,$A24,Zeiten!$A$2:$A$501,"&gt;="&amp;DATE(Vorgaben!$C$4,5,1),Zeiten!$A$2:$A$501,"&lt;"&amp;DATE(Vorgaben!$C$4,6,1)))</f>
        <v/>
      </c>
      <c r="G24" s="28">
        <f>IF($A24="","",SUMIFS(Zeiten!$F$2:$F$501,Zeiten!$B$2:$B$501,$A24,Zeiten!$A$2:$A$501,"&gt;="&amp;DATE(Vorgaben!$C$4,6,1),Zeiten!$A$2:$A$501,"&lt;"&amp;DATE(Vorgaben!$C$4,7,1)))</f>
        <v/>
      </c>
      <c r="H24" s="28">
        <f>IF($A24="","",SUMIFS(Zeiten!$F$2:$F$501,Zeiten!$B$2:$B$501,$A24,Zeiten!$A$2:$A$501,"&gt;="&amp;DATE(Vorgaben!$C$4,7,1),Zeiten!$A$2:$A$501,"&lt;"&amp;DATE(Vorgaben!$C$4,8,1)))</f>
        <v/>
      </c>
      <c r="I24" s="28">
        <f>IF($A24="","",SUMIFS(Zeiten!$F$2:$F$501,Zeiten!$B$2:$B$501,$A24,Zeiten!$A$2:$A$501,"&gt;="&amp;DATE(Vorgaben!$C$4,8,1),Zeiten!$A$2:$A$501,"&lt;"&amp;DATE(Vorgaben!$C$4,9,1)))</f>
        <v/>
      </c>
      <c r="J24" s="28">
        <f>IF($A24="","",SUMIFS(Zeiten!$F$2:$F$501,Zeiten!$B$2:$B$501,$A24,Zeiten!$A$2:$A$501,"&gt;="&amp;DATE(Vorgaben!$C$4,9,1),Zeiten!$A$2:$A$501,"&lt;"&amp;DATE(Vorgaben!$C$4,10,1)))</f>
        <v/>
      </c>
      <c r="K24" s="28">
        <f>IF($A24="","",SUMIFS(Zeiten!$F$2:$F$501,Zeiten!$B$2:$B$501,$A24,Zeiten!$A$2:$A$501,"&gt;="&amp;DATE(Vorgaben!$C$4,10,1),Zeiten!$A$2:$A$501,"&lt;"&amp;DATE(Vorgaben!$C$4,11,1)))</f>
        <v/>
      </c>
      <c r="L24" s="28">
        <f>IF($A24="","",SUMIFS(Zeiten!$F$2:$F$501,Zeiten!$B$2:$B$501,$A24,Zeiten!$A$2:$A$501,"&gt;="&amp;DATE(Vorgaben!$C$4,11,1),Zeiten!$A$2:$A$501,"&lt;"&amp;DATE(Vorgaben!$C$4,12,1)))</f>
        <v/>
      </c>
      <c r="M24" s="28">
        <f>IF($A24="","",SUMIFS(Zeiten!$F$2:$F$501,Zeiten!$B$2:$B$501,$A24,Zeiten!$A$2:$A$501,"&gt;="&amp;DATE(Vorgaben!$C$4,12,1),Zeiten!$A$2:$A$501,"&lt;"&amp;DATE(Vorgaben!$C$4,13,1)))</f>
        <v/>
      </c>
      <c r="N24" s="28">
        <f>IF($A24="","",ROUND(SUM(B24:M24),2))</f>
        <v/>
      </c>
      <c r="O24" s="28">
        <f>IF($A24="","",SUMIFS(Zeiten!$L$2:$L$501,Zeiten!$B$2:$B$501,$A24,Zeiten!$A$2:$A$501,"&gt;="&amp;DATE(Vorgaben!$C$4,1,1),Zeiten!$A$2:$A$501,"&lt;"&amp;DATE(Vorgaben!$C$4+1,1,1)))</f>
        <v/>
      </c>
      <c r="P24" s="32">
        <f>IF($A24="","",COUNTIFS(Zeiten!$B$2:$B$501,$A24,Zeiten!$J$2:$J$501,"?*",Zeiten!$A$2:$A$501,"&gt;="&amp;DATE(Vorgaben!$C$4,1,1),Zeiten!$A$2:$A$501,"&lt;"&amp;DATE(Vorgaben!$C$4+1,1,1)))</f>
        <v/>
      </c>
    </row>
    <row r="25">
      <c r="A25" s="10">
        <f>IF(Personen!$B25="","",Personen!$B25)</f>
        <v/>
      </c>
      <c r="B25" s="28">
        <f>IF($A25="","",SUMIFS(Zeiten!$F$2:$F$501,Zeiten!$B$2:$B$501,$A25,Zeiten!$A$2:$A$501,"&gt;="&amp;DATE(Vorgaben!$C$4,1,1),Zeiten!$A$2:$A$501,"&lt;"&amp;DATE(Vorgaben!$C$4,2,1)))</f>
        <v/>
      </c>
      <c r="C25" s="28">
        <f>IF($A25="","",SUMIFS(Zeiten!$F$2:$F$501,Zeiten!$B$2:$B$501,$A25,Zeiten!$A$2:$A$501,"&gt;="&amp;DATE(Vorgaben!$C$4,2,1),Zeiten!$A$2:$A$501,"&lt;"&amp;DATE(Vorgaben!$C$4,3,1)))</f>
        <v/>
      </c>
      <c r="D25" s="28">
        <f>IF($A25="","",SUMIFS(Zeiten!$F$2:$F$501,Zeiten!$B$2:$B$501,$A25,Zeiten!$A$2:$A$501,"&gt;="&amp;DATE(Vorgaben!$C$4,3,1),Zeiten!$A$2:$A$501,"&lt;"&amp;DATE(Vorgaben!$C$4,4,1)))</f>
        <v/>
      </c>
      <c r="E25" s="28">
        <f>IF($A25="","",SUMIFS(Zeiten!$F$2:$F$501,Zeiten!$B$2:$B$501,$A25,Zeiten!$A$2:$A$501,"&gt;="&amp;DATE(Vorgaben!$C$4,4,1),Zeiten!$A$2:$A$501,"&lt;"&amp;DATE(Vorgaben!$C$4,5,1)))</f>
        <v/>
      </c>
      <c r="F25" s="28">
        <f>IF($A25="","",SUMIFS(Zeiten!$F$2:$F$501,Zeiten!$B$2:$B$501,$A25,Zeiten!$A$2:$A$501,"&gt;="&amp;DATE(Vorgaben!$C$4,5,1),Zeiten!$A$2:$A$501,"&lt;"&amp;DATE(Vorgaben!$C$4,6,1)))</f>
        <v/>
      </c>
      <c r="G25" s="28">
        <f>IF($A25="","",SUMIFS(Zeiten!$F$2:$F$501,Zeiten!$B$2:$B$501,$A25,Zeiten!$A$2:$A$501,"&gt;="&amp;DATE(Vorgaben!$C$4,6,1),Zeiten!$A$2:$A$501,"&lt;"&amp;DATE(Vorgaben!$C$4,7,1)))</f>
        <v/>
      </c>
      <c r="H25" s="28">
        <f>IF($A25="","",SUMIFS(Zeiten!$F$2:$F$501,Zeiten!$B$2:$B$501,$A25,Zeiten!$A$2:$A$501,"&gt;="&amp;DATE(Vorgaben!$C$4,7,1),Zeiten!$A$2:$A$501,"&lt;"&amp;DATE(Vorgaben!$C$4,8,1)))</f>
        <v/>
      </c>
      <c r="I25" s="28">
        <f>IF($A25="","",SUMIFS(Zeiten!$F$2:$F$501,Zeiten!$B$2:$B$501,$A25,Zeiten!$A$2:$A$501,"&gt;="&amp;DATE(Vorgaben!$C$4,8,1),Zeiten!$A$2:$A$501,"&lt;"&amp;DATE(Vorgaben!$C$4,9,1)))</f>
        <v/>
      </c>
      <c r="J25" s="28">
        <f>IF($A25="","",SUMIFS(Zeiten!$F$2:$F$501,Zeiten!$B$2:$B$501,$A25,Zeiten!$A$2:$A$501,"&gt;="&amp;DATE(Vorgaben!$C$4,9,1),Zeiten!$A$2:$A$501,"&lt;"&amp;DATE(Vorgaben!$C$4,10,1)))</f>
        <v/>
      </c>
      <c r="K25" s="28">
        <f>IF($A25="","",SUMIFS(Zeiten!$F$2:$F$501,Zeiten!$B$2:$B$501,$A25,Zeiten!$A$2:$A$501,"&gt;="&amp;DATE(Vorgaben!$C$4,10,1),Zeiten!$A$2:$A$501,"&lt;"&amp;DATE(Vorgaben!$C$4,11,1)))</f>
        <v/>
      </c>
      <c r="L25" s="28">
        <f>IF($A25="","",SUMIFS(Zeiten!$F$2:$F$501,Zeiten!$B$2:$B$501,$A25,Zeiten!$A$2:$A$501,"&gt;="&amp;DATE(Vorgaben!$C$4,11,1),Zeiten!$A$2:$A$501,"&lt;"&amp;DATE(Vorgaben!$C$4,12,1)))</f>
        <v/>
      </c>
      <c r="M25" s="28">
        <f>IF($A25="","",SUMIFS(Zeiten!$F$2:$F$501,Zeiten!$B$2:$B$501,$A25,Zeiten!$A$2:$A$501,"&gt;="&amp;DATE(Vorgaben!$C$4,12,1),Zeiten!$A$2:$A$501,"&lt;"&amp;DATE(Vorgaben!$C$4,13,1)))</f>
        <v/>
      </c>
      <c r="N25" s="28">
        <f>IF($A25="","",ROUND(SUM(B25:M25),2))</f>
        <v/>
      </c>
      <c r="O25" s="28">
        <f>IF($A25="","",SUMIFS(Zeiten!$L$2:$L$501,Zeiten!$B$2:$B$501,$A25,Zeiten!$A$2:$A$501,"&gt;="&amp;DATE(Vorgaben!$C$4,1,1),Zeiten!$A$2:$A$501,"&lt;"&amp;DATE(Vorgaben!$C$4+1,1,1)))</f>
        <v/>
      </c>
      <c r="P25" s="32">
        <f>IF($A25="","",COUNTIFS(Zeiten!$B$2:$B$501,$A25,Zeiten!$J$2:$J$501,"?*",Zeiten!$A$2:$A$501,"&gt;="&amp;DATE(Vorgaben!$C$4,1,1),Zeiten!$A$2:$A$501,"&lt;"&amp;DATE(Vorgaben!$C$4+1,1,1)))</f>
        <v/>
      </c>
    </row>
    <row r="26">
      <c r="A26" s="10">
        <f>IF(Personen!$B26="","",Personen!$B26)</f>
        <v/>
      </c>
      <c r="B26" s="28">
        <f>IF($A26="","",SUMIFS(Zeiten!$F$2:$F$501,Zeiten!$B$2:$B$501,$A26,Zeiten!$A$2:$A$501,"&gt;="&amp;DATE(Vorgaben!$C$4,1,1),Zeiten!$A$2:$A$501,"&lt;"&amp;DATE(Vorgaben!$C$4,2,1)))</f>
        <v/>
      </c>
      <c r="C26" s="28">
        <f>IF($A26="","",SUMIFS(Zeiten!$F$2:$F$501,Zeiten!$B$2:$B$501,$A26,Zeiten!$A$2:$A$501,"&gt;="&amp;DATE(Vorgaben!$C$4,2,1),Zeiten!$A$2:$A$501,"&lt;"&amp;DATE(Vorgaben!$C$4,3,1)))</f>
        <v/>
      </c>
      <c r="D26" s="28">
        <f>IF($A26="","",SUMIFS(Zeiten!$F$2:$F$501,Zeiten!$B$2:$B$501,$A26,Zeiten!$A$2:$A$501,"&gt;="&amp;DATE(Vorgaben!$C$4,3,1),Zeiten!$A$2:$A$501,"&lt;"&amp;DATE(Vorgaben!$C$4,4,1)))</f>
        <v/>
      </c>
      <c r="E26" s="28">
        <f>IF($A26="","",SUMIFS(Zeiten!$F$2:$F$501,Zeiten!$B$2:$B$501,$A26,Zeiten!$A$2:$A$501,"&gt;="&amp;DATE(Vorgaben!$C$4,4,1),Zeiten!$A$2:$A$501,"&lt;"&amp;DATE(Vorgaben!$C$4,5,1)))</f>
        <v/>
      </c>
      <c r="F26" s="28">
        <f>IF($A26="","",SUMIFS(Zeiten!$F$2:$F$501,Zeiten!$B$2:$B$501,$A26,Zeiten!$A$2:$A$501,"&gt;="&amp;DATE(Vorgaben!$C$4,5,1),Zeiten!$A$2:$A$501,"&lt;"&amp;DATE(Vorgaben!$C$4,6,1)))</f>
        <v/>
      </c>
      <c r="G26" s="28">
        <f>IF($A26="","",SUMIFS(Zeiten!$F$2:$F$501,Zeiten!$B$2:$B$501,$A26,Zeiten!$A$2:$A$501,"&gt;="&amp;DATE(Vorgaben!$C$4,6,1),Zeiten!$A$2:$A$501,"&lt;"&amp;DATE(Vorgaben!$C$4,7,1)))</f>
        <v/>
      </c>
      <c r="H26" s="28">
        <f>IF($A26="","",SUMIFS(Zeiten!$F$2:$F$501,Zeiten!$B$2:$B$501,$A26,Zeiten!$A$2:$A$501,"&gt;="&amp;DATE(Vorgaben!$C$4,7,1),Zeiten!$A$2:$A$501,"&lt;"&amp;DATE(Vorgaben!$C$4,8,1)))</f>
        <v/>
      </c>
      <c r="I26" s="28">
        <f>IF($A26="","",SUMIFS(Zeiten!$F$2:$F$501,Zeiten!$B$2:$B$501,$A26,Zeiten!$A$2:$A$501,"&gt;="&amp;DATE(Vorgaben!$C$4,8,1),Zeiten!$A$2:$A$501,"&lt;"&amp;DATE(Vorgaben!$C$4,9,1)))</f>
        <v/>
      </c>
      <c r="J26" s="28">
        <f>IF($A26="","",SUMIFS(Zeiten!$F$2:$F$501,Zeiten!$B$2:$B$501,$A26,Zeiten!$A$2:$A$501,"&gt;="&amp;DATE(Vorgaben!$C$4,9,1),Zeiten!$A$2:$A$501,"&lt;"&amp;DATE(Vorgaben!$C$4,10,1)))</f>
        <v/>
      </c>
      <c r="K26" s="28">
        <f>IF($A26="","",SUMIFS(Zeiten!$F$2:$F$501,Zeiten!$B$2:$B$501,$A26,Zeiten!$A$2:$A$501,"&gt;="&amp;DATE(Vorgaben!$C$4,10,1),Zeiten!$A$2:$A$501,"&lt;"&amp;DATE(Vorgaben!$C$4,11,1)))</f>
        <v/>
      </c>
      <c r="L26" s="28">
        <f>IF($A26="","",SUMIFS(Zeiten!$F$2:$F$501,Zeiten!$B$2:$B$501,$A26,Zeiten!$A$2:$A$501,"&gt;="&amp;DATE(Vorgaben!$C$4,11,1),Zeiten!$A$2:$A$501,"&lt;"&amp;DATE(Vorgaben!$C$4,12,1)))</f>
        <v/>
      </c>
      <c r="M26" s="28">
        <f>IF($A26="","",SUMIFS(Zeiten!$F$2:$F$501,Zeiten!$B$2:$B$501,$A26,Zeiten!$A$2:$A$501,"&gt;="&amp;DATE(Vorgaben!$C$4,12,1),Zeiten!$A$2:$A$501,"&lt;"&amp;DATE(Vorgaben!$C$4,13,1)))</f>
        <v/>
      </c>
      <c r="N26" s="28">
        <f>IF($A26="","",ROUND(SUM(B26:M26),2))</f>
        <v/>
      </c>
      <c r="O26" s="28">
        <f>IF($A26="","",SUMIFS(Zeiten!$L$2:$L$501,Zeiten!$B$2:$B$501,$A26,Zeiten!$A$2:$A$501,"&gt;="&amp;DATE(Vorgaben!$C$4,1,1),Zeiten!$A$2:$A$501,"&lt;"&amp;DATE(Vorgaben!$C$4+1,1,1)))</f>
        <v/>
      </c>
      <c r="P26" s="32">
        <f>IF($A26="","",COUNTIFS(Zeiten!$B$2:$B$501,$A26,Zeiten!$J$2:$J$501,"?*",Zeiten!$A$2:$A$501,"&gt;="&amp;DATE(Vorgaben!$C$4,1,1),Zeiten!$A$2:$A$501,"&lt;"&amp;DATE(Vorgaben!$C$4+1,1,1)))</f>
        <v/>
      </c>
    </row>
    <row r="27">
      <c r="A27" s="10">
        <f>IF(Personen!$B27="","",Personen!$B27)</f>
        <v/>
      </c>
      <c r="B27" s="28">
        <f>IF($A27="","",SUMIFS(Zeiten!$F$2:$F$501,Zeiten!$B$2:$B$501,$A27,Zeiten!$A$2:$A$501,"&gt;="&amp;DATE(Vorgaben!$C$4,1,1),Zeiten!$A$2:$A$501,"&lt;"&amp;DATE(Vorgaben!$C$4,2,1)))</f>
        <v/>
      </c>
      <c r="C27" s="28">
        <f>IF($A27="","",SUMIFS(Zeiten!$F$2:$F$501,Zeiten!$B$2:$B$501,$A27,Zeiten!$A$2:$A$501,"&gt;="&amp;DATE(Vorgaben!$C$4,2,1),Zeiten!$A$2:$A$501,"&lt;"&amp;DATE(Vorgaben!$C$4,3,1)))</f>
        <v/>
      </c>
      <c r="D27" s="28">
        <f>IF($A27="","",SUMIFS(Zeiten!$F$2:$F$501,Zeiten!$B$2:$B$501,$A27,Zeiten!$A$2:$A$501,"&gt;="&amp;DATE(Vorgaben!$C$4,3,1),Zeiten!$A$2:$A$501,"&lt;"&amp;DATE(Vorgaben!$C$4,4,1)))</f>
        <v/>
      </c>
      <c r="E27" s="28">
        <f>IF($A27="","",SUMIFS(Zeiten!$F$2:$F$501,Zeiten!$B$2:$B$501,$A27,Zeiten!$A$2:$A$501,"&gt;="&amp;DATE(Vorgaben!$C$4,4,1),Zeiten!$A$2:$A$501,"&lt;"&amp;DATE(Vorgaben!$C$4,5,1)))</f>
        <v/>
      </c>
      <c r="F27" s="28">
        <f>IF($A27="","",SUMIFS(Zeiten!$F$2:$F$501,Zeiten!$B$2:$B$501,$A27,Zeiten!$A$2:$A$501,"&gt;="&amp;DATE(Vorgaben!$C$4,5,1),Zeiten!$A$2:$A$501,"&lt;"&amp;DATE(Vorgaben!$C$4,6,1)))</f>
        <v/>
      </c>
      <c r="G27" s="28">
        <f>IF($A27="","",SUMIFS(Zeiten!$F$2:$F$501,Zeiten!$B$2:$B$501,$A27,Zeiten!$A$2:$A$501,"&gt;="&amp;DATE(Vorgaben!$C$4,6,1),Zeiten!$A$2:$A$501,"&lt;"&amp;DATE(Vorgaben!$C$4,7,1)))</f>
        <v/>
      </c>
      <c r="H27" s="28">
        <f>IF($A27="","",SUMIFS(Zeiten!$F$2:$F$501,Zeiten!$B$2:$B$501,$A27,Zeiten!$A$2:$A$501,"&gt;="&amp;DATE(Vorgaben!$C$4,7,1),Zeiten!$A$2:$A$501,"&lt;"&amp;DATE(Vorgaben!$C$4,8,1)))</f>
        <v/>
      </c>
      <c r="I27" s="28">
        <f>IF($A27="","",SUMIFS(Zeiten!$F$2:$F$501,Zeiten!$B$2:$B$501,$A27,Zeiten!$A$2:$A$501,"&gt;="&amp;DATE(Vorgaben!$C$4,8,1),Zeiten!$A$2:$A$501,"&lt;"&amp;DATE(Vorgaben!$C$4,9,1)))</f>
        <v/>
      </c>
      <c r="J27" s="28">
        <f>IF($A27="","",SUMIFS(Zeiten!$F$2:$F$501,Zeiten!$B$2:$B$501,$A27,Zeiten!$A$2:$A$501,"&gt;="&amp;DATE(Vorgaben!$C$4,9,1),Zeiten!$A$2:$A$501,"&lt;"&amp;DATE(Vorgaben!$C$4,10,1)))</f>
        <v/>
      </c>
      <c r="K27" s="28">
        <f>IF($A27="","",SUMIFS(Zeiten!$F$2:$F$501,Zeiten!$B$2:$B$501,$A27,Zeiten!$A$2:$A$501,"&gt;="&amp;DATE(Vorgaben!$C$4,10,1),Zeiten!$A$2:$A$501,"&lt;"&amp;DATE(Vorgaben!$C$4,11,1)))</f>
        <v/>
      </c>
      <c r="L27" s="28">
        <f>IF($A27="","",SUMIFS(Zeiten!$F$2:$F$501,Zeiten!$B$2:$B$501,$A27,Zeiten!$A$2:$A$501,"&gt;="&amp;DATE(Vorgaben!$C$4,11,1),Zeiten!$A$2:$A$501,"&lt;"&amp;DATE(Vorgaben!$C$4,12,1)))</f>
        <v/>
      </c>
      <c r="M27" s="28">
        <f>IF($A27="","",SUMIFS(Zeiten!$F$2:$F$501,Zeiten!$B$2:$B$501,$A27,Zeiten!$A$2:$A$501,"&gt;="&amp;DATE(Vorgaben!$C$4,12,1),Zeiten!$A$2:$A$501,"&lt;"&amp;DATE(Vorgaben!$C$4,13,1)))</f>
        <v/>
      </c>
      <c r="N27" s="28">
        <f>IF($A27="","",ROUND(SUM(B27:M27),2))</f>
        <v/>
      </c>
      <c r="O27" s="28">
        <f>IF($A27="","",SUMIFS(Zeiten!$L$2:$L$501,Zeiten!$B$2:$B$501,$A27,Zeiten!$A$2:$A$501,"&gt;="&amp;DATE(Vorgaben!$C$4,1,1),Zeiten!$A$2:$A$501,"&lt;"&amp;DATE(Vorgaben!$C$4+1,1,1)))</f>
        <v/>
      </c>
      <c r="P27" s="32">
        <f>IF($A27="","",COUNTIFS(Zeiten!$B$2:$B$501,$A27,Zeiten!$J$2:$J$501,"?*",Zeiten!$A$2:$A$501,"&gt;="&amp;DATE(Vorgaben!$C$4,1,1),Zeiten!$A$2:$A$501,"&lt;"&amp;DATE(Vorgaben!$C$4+1,1,1)))</f>
        <v/>
      </c>
    </row>
    <row r="28">
      <c r="A28" s="10">
        <f>IF(Personen!$B28="","",Personen!$B28)</f>
        <v/>
      </c>
      <c r="B28" s="28">
        <f>IF($A28="","",SUMIFS(Zeiten!$F$2:$F$501,Zeiten!$B$2:$B$501,$A28,Zeiten!$A$2:$A$501,"&gt;="&amp;DATE(Vorgaben!$C$4,1,1),Zeiten!$A$2:$A$501,"&lt;"&amp;DATE(Vorgaben!$C$4,2,1)))</f>
        <v/>
      </c>
      <c r="C28" s="28">
        <f>IF($A28="","",SUMIFS(Zeiten!$F$2:$F$501,Zeiten!$B$2:$B$501,$A28,Zeiten!$A$2:$A$501,"&gt;="&amp;DATE(Vorgaben!$C$4,2,1),Zeiten!$A$2:$A$501,"&lt;"&amp;DATE(Vorgaben!$C$4,3,1)))</f>
        <v/>
      </c>
      <c r="D28" s="28">
        <f>IF($A28="","",SUMIFS(Zeiten!$F$2:$F$501,Zeiten!$B$2:$B$501,$A28,Zeiten!$A$2:$A$501,"&gt;="&amp;DATE(Vorgaben!$C$4,3,1),Zeiten!$A$2:$A$501,"&lt;"&amp;DATE(Vorgaben!$C$4,4,1)))</f>
        <v/>
      </c>
      <c r="E28" s="28">
        <f>IF($A28="","",SUMIFS(Zeiten!$F$2:$F$501,Zeiten!$B$2:$B$501,$A28,Zeiten!$A$2:$A$501,"&gt;="&amp;DATE(Vorgaben!$C$4,4,1),Zeiten!$A$2:$A$501,"&lt;"&amp;DATE(Vorgaben!$C$4,5,1)))</f>
        <v/>
      </c>
      <c r="F28" s="28">
        <f>IF($A28="","",SUMIFS(Zeiten!$F$2:$F$501,Zeiten!$B$2:$B$501,$A28,Zeiten!$A$2:$A$501,"&gt;="&amp;DATE(Vorgaben!$C$4,5,1),Zeiten!$A$2:$A$501,"&lt;"&amp;DATE(Vorgaben!$C$4,6,1)))</f>
        <v/>
      </c>
      <c r="G28" s="28">
        <f>IF($A28="","",SUMIFS(Zeiten!$F$2:$F$501,Zeiten!$B$2:$B$501,$A28,Zeiten!$A$2:$A$501,"&gt;="&amp;DATE(Vorgaben!$C$4,6,1),Zeiten!$A$2:$A$501,"&lt;"&amp;DATE(Vorgaben!$C$4,7,1)))</f>
        <v/>
      </c>
      <c r="H28" s="28">
        <f>IF($A28="","",SUMIFS(Zeiten!$F$2:$F$501,Zeiten!$B$2:$B$501,$A28,Zeiten!$A$2:$A$501,"&gt;="&amp;DATE(Vorgaben!$C$4,7,1),Zeiten!$A$2:$A$501,"&lt;"&amp;DATE(Vorgaben!$C$4,8,1)))</f>
        <v/>
      </c>
      <c r="I28" s="28">
        <f>IF($A28="","",SUMIFS(Zeiten!$F$2:$F$501,Zeiten!$B$2:$B$501,$A28,Zeiten!$A$2:$A$501,"&gt;="&amp;DATE(Vorgaben!$C$4,8,1),Zeiten!$A$2:$A$501,"&lt;"&amp;DATE(Vorgaben!$C$4,9,1)))</f>
        <v/>
      </c>
      <c r="J28" s="28">
        <f>IF($A28="","",SUMIFS(Zeiten!$F$2:$F$501,Zeiten!$B$2:$B$501,$A28,Zeiten!$A$2:$A$501,"&gt;="&amp;DATE(Vorgaben!$C$4,9,1),Zeiten!$A$2:$A$501,"&lt;"&amp;DATE(Vorgaben!$C$4,10,1)))</f>
        <v/>
      </c>
      <c r="K28" s="28">
        <f>IF($A28="","",SUMIFS(Zeiten!$F$2:$F$501,Zeiten!$B$2:$B$501,$A28,Zeiten!$A$2:$A$501,"&gt;="&amp;DATE(Vorgaben!$C$4,10,1),Zeiten!$A$2:$A$501,"&lt;"&amp;DATE(Vorgaben!$C$4,11,1)))</f>
        <v/>
      </c>
      <c r="L28" s="28">
        <f>IF($A28="","",SUMIFS(Zeiten!$F$2:$F$501,Zeiten!$B$2:$B$501,$A28,Zeiten!$A$2:$A$501,"&gt;="&amp;DATE(Vorgaben!$C$4,11,1),Zeiten!$A$2:$A$501,"&lt;"&amp;DATE(Vorgaben!$C$4,12,1)))</f>
        <v/>
      </c>
      <c r="M28" s="28">
        <f>IF($A28="","",SUMIFS(Zeiten!$F$2:$F$501,Zeiten!$B$2:$B$501,$A28,Zeiten!$A$2:$A$501,"&gt;="&amp;DATE(Vorgaben!$C$4,12,1),Zeiten!$A$2:$A$501,"&lt;"&amp;DATE(Vorgaben!$C$4,13,1)))</f>
        <v/>
      </c>
      <c r="N28" s="28">
        <f>IF($A28="","",ROUND(SUM(B28:M28),2))</f>
        <v/>
      </c>
      <c r="O28" s="28">
        <f>IF($A28="","",SUMIFS(Zeiten!$L$2:$L$501,Zeiten!$B$2:$B$501,$A28,Zeiten!$A$2:$A$501,"&gt;="&amp;DATE(Vorgaben!$C$4,1,1),Zeiten!$A$2:$A$501,"&lt;"&amp;DATE(Vorgaben!$C$4+1,1,1)))</f>
        <v/>
      </c>
      <c r="P28" s="32">
        <f>IF($A28="","",COUNTIFS(Zeiten!$B$2:$B$501,$A28,Zeiten!$J$2:$J$501,"?*",Zeiten!$A$2:$A$501,"&gt;="&amp;DATE(Vorgaben!$C$4,1,1),Zeiten!$A$2:$A$501,"&lt;"&amp;DATE(Vorgaben!$C$4+1,1,1)))</f>
        <v/>
      </c>
    </row>
    <row r="29">
      <c r="A29" s="10">
        <f>IF(Personen!$B29="","",Personen!$B29)</f>
        <v/>
      </c>
      <c r="B29" s="28">
        <f>IF($A29="","",SUMIFS(Zeiten!$F$2:$F$501,Zeiten!$B$2:$B$501,$A29,Zeiten!$A$2:$A$501,"&gt;="&amp;DATE(Vorgaben!$C$4,1,1),Zeiten!$A$2:$A$501,"&lt;"&amp;DATE(Vorgaben!$C$4,2,1)))</f>
        <v/>
      </c>
      <c r="C29" s="28">
        <f>IF($A29="","",SUMIFS(Zeiten!$F$2:$F$501,Zeiten!$B$2:$B$501,$A29,Zeiten!$A$2:$A$501,"&gt;="&amp;DATE(Vorgaben!$C$4,2,1),Zeiten!$A$2:$A$501,"&lt;"&amp;DATE(Vorgaben!$C$4,3,1)))</f>
        <v/>
      </c>
      <c r="D29" s="28">
        <f>IF($A29="","",SUMIFS(Zeiten!$F$2:$F$501,Zeiten!$B$2:$B$501,$A29,Zeiten!$A$2:$A$501,"&gt;="&amp;DATE(Vorgaben!$C$4,3,1),Zeiten!$A$2:$A$501,"&lt;"&amp;DATE(Vorgaben!$C$4,4,1)))</f>
        <v/>
      </c>
      <c r="E29" s="28">
        <f>IF($A29="","",SUMIFS(Zeiten!$F$2:$F$501,Zeiten!$B$2:$B$501,$A29,Zeiten!$A$2:$A$501,"&gt;="&amp;DATE(Vorgaben!$C$4,4,1),Zeiten!$A$2:$A$501,"&lt;"&amp;DATE(Vorgaben!$C$4,5,1)))</f>
        <v/>
      </c>
      <c r="F29" s="28">
        <f>IF($A29="","",SUMIFS(Zeiten!$F$2:$F$501,Zeiten!$B$2:$B$501,$A29,Zeiten!$A$2:$A$501,"&gt;="&amp;DATE(Vorgaben!$C$4,5,1),Zeiten!$A$2:$A$501,"&lt;"&amp;DATE(Vorgaben!$C$4,6,1)))</f>
        <v/>
      </c>
      <c r="G29" s="28">
        <f>IF($A29="","",SUMIFS(Zeiten!$F$2:$F$501,Zeiten!$B$2:$B$501,$A29,Zeiten!$A$2:$A$501,"&gt;="&amp;DATE(Vorgaben!$C$4,6,1),Zeiten!$A$2:$A$501,"&lt;"&amp;DATE(Vorgaben!$C$4,7,1)))</f>
        <v/>
      </c>
      <c r="H29" s="28">
        <f>IF($A29="","",SUMIFS(Zeiten!$F$2:$F$501,Zeiten!$B$2:$B$501,$A29,Zeiten!$A$2:$A$501,"&gt;="&amp;DATE(Vorgaben!$C$4,7,1),Zeiten!$A$2:$A$501,"&lt;"&amp;DATE(Vorgaben!$C$4,8,1)))</f>
        <v/>
      </c>
      <c r="I29" s="28">
        <f>IF($A29="","",SUMIFS(Zeiten!$F$2:$F$501,Zeiten!$B$2:$B$501,$A29,Zeiten!$A$2:$A$501,"&gt;="&amp;DATE(Vorgaben!$C$4,8,1),Zeiten!$A$2:$A$501,"&lt;"&amp;DATE(Vorgaben!$C$4,9,1)))</f>
        <v/>
      </c>
      <c r="J29" s="28">
        <f>IF($A29="","",SUMIFS(Zeiten!$F$2:$F$501,Zeiten!$B$2:$B$501,$A29,Zeiten!$A$2:$A$501,"&gt;="&amp;DATE(Vorgaben!$C$4,9,1),Zeiten!$A$2:$A$501,"&lt;"&amp;DATE(Vorgaben!$C$4,10,1)))</f>
        <v/>
      </c>
      <c r="K29" s="28">
        <f>IF($A29="","",SUMIFS(Zeiten!$F$2:$F$501,Zeiten!$B$2:$B$501,$A29,Zeiten!$A$2:$A$501,"&gt;="&amp;DATE(Vorgaben!$C$4,10,1),Zeiten!$A$2:$A$501,"&lt;"&amp;DATE(Vorgaben!$C$4,11,1)))</f>
        <v/>
      </c>
      <c r="L29" s="28">
        <f>IF($A29="","",SUMIFS(Zeiten!$F$2:$F$501,Zeiten!$B$2:$B$501,$A29,Zeiten!$A$2:$A$501,"&gt;="&amp;DATE(Vorgaben!$C$4,11,1),Zeiten!$A$2:$A$501,"&lt;"&amp;DATE(Vorgaben!$C$4,12,1)))</f>
        <v/>
      </c>
      <c r="M29" s="28">
        <f>IF($A29="","",SUMIFS(Zeiten!$F$2:$F$501,Zeiten!$B$2:$B$501,$A29,Zeiten!$A$2:$A$501,"&gt;="&amp;DATE(Vorgaben!$C$4,12,1),Zeiten!$A$2:$A$501,"&lt;"&amp;DATE(Vorgaben!$C$4,13,1)))</f>
        <v/>
      </c>
      <c r="N29" s="28">
        <f>IF($A29="","",ROUND(SUM(B29:M29),2))</f>
        <v/>
      </c>
      <c r="O29" s="28">
        <f>IF($A29="","",SUMIFS(Zeiten!$L$2:$L$501,Zeiten!$B$2:$B$501,$A29,Zeiten!$A$2:$A$501,"&gt;="&amp;DATE(Vorgaben!$C$4,1,1),Zeiten!$A$2:$A$501,"&lt;"&amp;DATE(Vorgaben!$C$4+1,1,1)))</f>
        <v/>
      </c>
      <c r="P29" s="32">
        <f>IF($A29="","",COUNTIFS(Zeiten!$B$2:$B$501,$A29,Zeiten!$J$2:$J$501,"?*",Zeiten!$A$2:$A$501,"&gt;="&amp;DATE(Vorgaben!$C$4,1,1),Zeiten!$A$2:$A$501,"&lt;"&amp;DATE(Vorgaben!$C$4+1,1,1)))</f>
        <v/>
      </c>
    </row>
    <row r="30">
      <c r="A30" s="10">
        <f>IF(Personen!$B30="","",Personen!$B30)</f>
        <v/>
      </c>
      <c r="B30" s="28">
        <f>IF($A30="","",SUMIFS(Zeiten!$F$2:$F$501,Zeiten!$B$2:$B$501,$A30,Zeiten!$A$2:$A$501,"&gt;="&amp;DATE(Vorgaben!$C$4,1,1),Zeiten!$A$2:$A$501,"&lt;"&amp;DATE(Vorgaben!$C$4,2,1)))</f>
        <v/>
      </c>
      <c r="C30" s="28">
        <f>IF($A30="","",SUMIFS(Zeiten!$F$2:$F$501,Zeiten!$B$2:$B$501,$A30,Zeiten!$A$2:$A$501,"&gt;="&amp;DATE(Vorgaben!$C$4,2,1),Zeiten!$A$2:$A$501,"&lt;"&amp;DATE(Vorgaben!$C$4,3,1)))</f>
        <v/>
      </c>
      <c r="D30" s="28">
        <f>IF($A30="","",SUMIFS(Zeiten!$F$2:$F$501,Zeiten!$B$2:$B$501,$A30,Zeiten!$A$2:$A$501,"&gt;="&amp;DATE(Vorgaben!$C$4,3,1),Zeiten!$A$2:$A$501,"&lt;"&amp;DATE(Vorgaben!$C$4,4,1)))</f>
        <v/>
      </c>
      <c r="E30" s="28">
        <f>IF($A30="","",SUMIFS(Zeiten!$F$2:$F$501,Zeiten!$B$2:$B$501,$A30,Zeiten!$A$2:$A$501,"&gt;="&amp;DATE(Vorgaben!$C$4,4,1),Zeiten!$A$2:$A$501,"&lt;"&amp;DATE(Vorgaben!$C$4,5,1)))</f>
        <v/>
      </c>
      <c r="F30" s="28">
        <f>IF($A30="","",SUMIFS(Zeiten!$F$2:$F$501,Zeiten!$B$2:$B$501,$A30,Zeiten!$A$2:$A$501,"&gt;="&amp;DATE(Vorgaben!$C$4,5,1),Zeiten!$A$2:$A$501,"&lt;"&amp;DATE(Vorgaben!$C$4,6,1)))</f>
        <v/>
      </c>
      <c r="G30" s="28">
        <f>IF($A30="","",SUMIFS(Zeiten!$F$2:$F$501,Zeiten!$B$2:$B$501,$A30,Zeiten!$A$2:$A$501,"&gt;="&amp;DATE(Vorgaben!$C$4,6,1),Zeiten!$A$2:$A$501,"&lt;"&amp;DATE(Vorgaben!$C$4,7,1)))</f>
        <v/>
      </c>
      <c r="H30" s="28">
        <f>IF($A30="","",SUMIFS(Zeiten!$F$2:$F$501,Zeiten!$B$2:$B$501,$A30,Zeiten!$A$2:$A$501,"&gt;="&amp;DATE(Vorgaben!$C$4,7,1),Zeiten!$A$2:$A$501,"&lt;"&amp;DATE(Vorgaben!$C$4,8,1)))</f>
        <v/>
      </c>
      <c r="I30" s="28">
        <f>IF($A30="","",SUMIFS(Zeiten!$F$2:$F$501,Zeiten!$B$2:$B$501,$A30,Zeiten!$A$2:$A$501,"&gt;="&amp;DATE(Vorgaben!$C$4,8,1),Zeiten!$A$2:$A$501,"&lt;"&amp;DATE(Vorgaben!$C$4,9,1)))</f>
        <v/>
      </c>
      <c r="J30" s="28">
        <f>IF($A30="","",SUMIFS(Zeiten!$F$2:$F$501,Zeiten!$B$2:$B$501,$A30,Zeiten!$A$2:$A$501,"&gt;="&amp;DATE(Vorgaben!$C$4,9,1),Zeiten!$A$2:$A$501,"&lt;"&amp;DATE(Vorgaben!$C$4,10,1)))</f>
        <v/>
      </c>
      <c r="K30" s="28">
        <f>IF($A30="","",SUMIFS(Zeiten!$F$2:$F$501,Zeiten!$B$2:$B$501,$A30,Zeiten!$A$2:$A$501,"&gt;="&amp;DATE(Vorgaben!$C$4,10,1),Zeiten!$A$2:$A$501,"&lt;"&amp;DATE(Vorgaben!$C$4,11,1)))</f>
        <v/>
      </c>
      <c r="L30" s="28">
        <f>IF($A30="","",SUMIFS(Zeiten!$F$2:$F$501,Zeiten!$B$2:$B$501,$A30,Zeiten!$A$2:$A$501,"&gt;="&amp;DATE(Vorgaben!$C$4,11,1),Zeiten!$A$2:$A$501,"&lt;"&amp;DATE(Vorgaben!$C$4,12,1)))</f>
        <v/>
      </c>
      <c r="M30" s="28">
        <f>IF($A30="","",SUMIFS(Zeiten!$F$2:$F$501,Zeiten!$B$2:$B$501,$A30,Zeiten!$A$2:$A$501,"&gt;="&amp;DATE(Vorgaben!$C$4,12,1),Zeiten!$A$2:$A$501,"&lt;"&amp;DATE(Vorgaben!$C$4,13,1)))</f>
        <v/>
      </c>
      <c r="N30" s="28">
        <f>IF($A30="","",ROUND(SUM(B30:M30),2))</f>
        <v/>
      </c>
      <c r="O30" s="28">
        <f>IF($A30="","",SUMIFS(Zeiten!$L$2:$L$501,Zeiten!$B$2:$B$501,$A30,Zeiten!$A$2:$A$501,"&gt;="&amp;DATE(Vorgaben!$C$4,1,1),Zeiten!$A$2:$A$501,"&lt;"&amp;DATE(Vorgaben!$C$4+1,1,1)))</f>
        <v/>
      </c>
      <c r="P30" s="32">
        <f>IF($A30="","",COUNTIFS(Zeiten!$B$2:$B$501,$A30,Zeiten!$J$2:$J$501,"?*",Zeiten!$A$2:$A$501,"&gt;="&amp;DATE(Vorgaben!$C$4,1,1),Zeiten!$A$2:$A$501,"&lt;"&amp;DATE(Vorgaben!$C$4+1,1,1)))</f>
        <v/>
      </c>
    </row>
    <row r="31">
      <c r="A31" s="10">
        <f>IF(Personen!$B31="","",Personen!$B31)</f>
        <v/>
      </c>
      <c r="B31" s="28">
        <f>IF($A31="","",SUMIFS(Zeiten!$F$2:$F$501,Zeiten!$B$2:$B$501,$A31,Zeiten!$A$2:$A$501,"&gt;="&amp;DATE(Vorgaben!$C$4,1,1),Zeiten!$A$2:$A$501,"&lt;"&amp;DATE(Vorgaben!$C$4,2,1)))</f>
        <v/>
      </c>
      <c r="C31" s="28">
        <f>IF($A31="","",SUMIFS(Zeiten!$F$2:$F$501,Zeiten!$B$2:$B$501,$A31,Zeiten!$A$2:$A$501,"&gt;="&amp;DATE(Vorgaben!$C$4,2,1),Zeiten!$A$2:$A$501,"&lt;"&amp;DATE(Vorgaben!$C$4,3,1)))</f>
        <v/>
      </c>
      <c r="D31" s="28">
        <f>IF($A31="","",SUMIFS(Zeiten!$F$2:$F$501,Zeiten!$B$2:$B$501,$A31,Zeiten!$A$2:$A$501,"&gt;="&amp;DATE(Vorgaben!$C$4,3,1),Zeiten!$A$2:$A$501,"&lt;"&amp;DATE(Vorgaben!$C$4,4,1)))</f>
        <v/>
      </c>
      <c r="E31" s="28">
        <f>IF($A31="","",SUMIFS(Zeiten!$F$2:$F$501,Zeiten!$B$2:$B$501,$A31,Zeiten!$A$2:$A$501,"&gt;="&amp;DATE(Vorgaben!$C$4,4,1),Zeiten!$A$2:$A$501,"&lt;"&amp;DATE(Vorgaben!$C$4,5,1)))</f>
        <v/>
      </c>
      <c r="F31" s="28">
        <f>IF($A31="","",SUMIFS(Zeiten!$F$2:$F$501,Zeiten!$B$2:$B$501,$A31,Zeiten!$A$2:$A$501,"&gt;="&amp;DATE(Vorgaben!$C$4,5,1),Zeiten!$A$2:$A$501,"&lt;"&amp;DATE(Vorgaben!$C$4,6,1)))</f>
        <v/>
      </c>
      <c r="G31" s="28">
        <f>IF($A31="","",SUMIFS(Zeiten!$F$2:$F$501,Zeiten!$B$2:$B$501,$A31,Zeiten!$A$2:$A$501,"&gt;="&amp;DATE(Vorgaben!$C$4,6,1),Zeiten!$A$2:$A$501,"&lt;"&amp;DATE(Vorgaben!$C$4,7,1)))</f>
        <v/>
      </c>
      <c r="H31" s="28">
        <f>IF($A31="","",SUMIFS(Zeiten!$F$2:$F$501,Zeiten!$B$2:$B$501,$A31,Zeiten!$A$2:$A$501,"&gt;="&amp;DATE(Vorgaben!$C$4,7,1),Zeiten!$A$2:$A$501,"&lt;"&amp;DATE(Vorgaben!$C$4,8,1)))</f>
        <v/>
      </c>
      <c r="I31" s="28">
        <f>IF($A31="","",SUMIFS(Zeiten!$F$2:$F$501,Zeiten!$B$2:$B$501,$A31,Zeiten!$A$2:$A$501,"&gt;="&amp;DATE(Vorgaben!$C$4,8,1),Zeiten!$A$2:$A$501,"&lt;"&amp;DATE(Vorgaben!$C$4,9,1)))</f>
        <v/>
      </c>
      <c r="J31" s="28">
        <f>IF($A31="","",SUMIFS(Zeiten!$F$2:$F$501,Zeiten!$B$2:$B$501,$A31,Zeiten!$A$2:$A$501,"&gt;="&amp;DATE(Vorgaben!$C$4,9,1),Zeiten!$A$2:$A$501,"&lt;"&amp;DATE(Vorgaben!$C$4,10,1)))</f>
        <v/>
      </c>
      <c r="K31" s="28">
        <f>IF($A31="","",SUMIFS(Zeiten!$F$2:$F$501,Zeiten!$B$2:$B$501,$A31,Zeiten!$A$2:$A$501,"&gt;="&amp;DATE(Vorgaben!$C$4,10,1),Zeiten!$A$2:$A$501,"&lt;"&amp;DATE(Vorgaben!$C$4,11,1)))</f>
        <v/>
      </c>
      <c r="L31" s="28">
        <f>IF($A31="","",SUMIFS(Zeiten!$F$2:$F$501,Zeiten!$B$2:$B$501,$A31,Zeiten!$A$2:$A$501,"&gt;="&amp;DATE(Vorgaben!$C$4,11,1),Zeiten!$A$2:$A$501,"&lt;"&amp;DATE(Vorgaben!$C$4,12,1)))</f>
        <v/>
      </c>
      <c r="M31" s="28">
        <f>IF($A31="","",SUMIFS(Zeiten!$F$2:$F$501,Zeiten!$B$2:$B$501,$A31,Zeiten!$A$2:$A$501,"&gt;="&amp;DATE(Vorgaben!$C$4,12,1),Zeiten!$A$2:$A$501,"&lt;"&amp;DATE(Vorgaben!$C$4,13,1)))</f>
        <v/>
      </c>
      <c r="N31" s="28">
        <f>IF($A31="","",ROUND(SUM(B31:M31),2))</f>
        <v/>
      </c>
      <c r="O31" s="28">
        <f>IF($A31="","",SUMIFS(Zeiten!$L$2:$L$501,Zeiten!$B$2:$B$501,$A31,Zeiten!$A$2:$A$501,"&gt;="&amp;DATE(Vorgaben!$C$4,1,1),Zeiten!$A$2:$A$501,"&lt;"&amp;DATE(Vorgaben!$C$4+1,1,1)))</f>
        <v/>
      </c>
      <c r="P31" s="32">
        <f>IF($A31="","",COUNTIFS(Zeiten!$B$2:$B$501,$A31,Zeiten!$J$2:$J$501,"?*",Zeiten!$A$2:$A$501,"&gt;="&amp;DATE(Vorgaben!$C$4,1,1),Zeiten!$A$2:$A$501,"&lt;"&amp;DATE(Vorgaben!$C$4+1,1,1)))</f>
        <v/>
      </c>
    </row>
    <row r="32">
      <c r="A32" s="10">
        <f>IF(Personen!$B32="","",Personen!$B32)</f>
        <v/>
      </c>
      <c r="B32" s="28">
        <f>IF($A32="","",SUMIFS(Zeiten!$F$2:$F$501,Zeiten!$B$2:$B$501,$A32,Zeiten!$A$2:$A$501,"&gt;="&amp;DATE(Vorgaben!$C$4,1,1),Zeiten!$A$2:$A$501,"&lt;"&amp;DATE(Vorgaben!$C$4,2,1)))</f>
        <v/>
      </c>
      <c r="C32" s="28">
        <f>IF($A32="","",SUMIFS(Zeiten!$F$2:$F$501,Zeiten!$B$2:$B$501,$A32,Zeiten!$A$2:$A$501,"&gt;="&amp;DATE(Vorgaben!$C$4,2,1),Zeiten!$A$2:$A$501,"&lt;"&amp;DATE(Vorgaben!$C$4,3,1)))</f>
        <v/>
      </c>
      <c r="D32" s="28">
        <f>IF($A32="","",SUMIFS(Zeiten!$F$2:$F$501,Zeiten!$B$2:$B$501,$A32,Zeiten!$A$2:$A$501,"&gt;="&amp;DATE(Vorgaben!$C$4,3,1),Zeiten!$A$2:$A$501,"&lt;"&amp;DATE(Vorgaben!$C$4,4,1)))</f>
        <v/>
      </c>
      <c r="E32" s="28">
        <f>IF($A32="","",SUMIFS(Zeiten!$F$2:$F$501,Zeiten!$B$2:$B$501,$A32,Zeiten!$A$2:$A$501,"&gt;="&amp;DATE(Vorgaben!$C$4,4,1),Zeiten!$A$2:$A$501,"&lt;"&amp;DATE(Vorgaben!$C$4,5,1)))</f>
        <v/>
      </c>
      <c r="F32" s="28">
        <f>IF($A32="","",SUMIFS(Zeiten!$F$2:$F$501,Zeiten!$B$2:$B$501,$A32,Zeiten!$A$2:$A$501,"&gt;="&amp;DATE(Vorgaben!$C$4,5,1),Zeiten!$A$2:$A$501,"&lt;"&amp;DATE(Vorgaben!$C$4,6,1)))</f>
        <v/>
      </c>
      <c r="G32" s="28">
        <f>IF($A32="","",SUMIFS(Zeiten!$F$2:$F$501,Zeiten!$B$2:$B$501,$A32,Zeiten!$A$2:$A$501,"&gt;="&amp;DATE(Vorgaben!$C$4,6,1),Zeiten!$A$2:$A$501,"&lt;"&amp;DATE(Vorgaben!$C$4,7,1)))</f>
        <v/>
      </c>
      <c r="H32" s="28">
        <f>IF($A32="","",SUMIFS(Zeiten!$F$2:$F$501,Zeiten!$B$2:$B$501,$A32,Zeiten!$A$2:$A$501,"&gt;="&amp;DATE(Vorgaben!$C$4,7,1),Zeiten!$A$2:$A$501,"&lt;"&amp;DATE(Vorgaben!$C$4,8,1)))</f>
        <v/>
      </c>
      <c r="I32" s="28">
        <f>IF($A32="","",SUMIFS(Zeiten!$F$2:$F$501,Zeiten!$B$2:$B$501,$A32,Zeiten!$A$2:$A$501,"&gt;="&amp;DATE(Vorgaben!$C$4,8,1),Zeiten!$A$2:$A$501,"&lt;"&amp;DATE(Vorgaben!$C$4,9,1)))</f>
        <v/>
      </c>
      <c r="J32" s="28">
        <f>IF($A32="","",SUMIFS(Zeiten!$F$2:$F$501,Zeiten!$B$2:$B$501,$A32,Zeiten!$A$2:$A$501,"&gt;="&amp;DATE(Vorgaben!$C$4,9,1),Zeiten!$A$2:$A$501,"&lt;"&amp;DATE(Vorgaben!$C$4,10,1)))</f>
        <v/>
      </c>
      <c r="K32" s="28">
        <f>IF($A32="","",SUMIFS(Zeiten!$F$2:$F$501,Zeiten!$B$2:$B$501,$A32,Zeiten!$A$2:$A$501,"&gt;="&amp;DATE(Vorgaben!$C$4,10,1),Zeiten!$A$2:$A$501,"&lt;"&amp;DATE(Vorgaben!$C$4,11,1)))</f>
        <v/>
      </c>
      <c r="L32" s="28">
        <f>IF($A32="","",SUMIFS(Zeiten!$F$2:$F$501,Zeiten!$B$2:$B$501,$A32,Zeiten!$A$2:$A$501,"&gt;="&amp;DATE(Vorgaben!$C$4,11,1),Zeiten!$A$2:$A$501,"&lt;"&amp;DATE(Vorgaben!$C$4,12,1)))</f>
        <v/>
      </c>
      <c r="M32" s="28">
        <f>IF($A32="","",SUMIFS(Zeiten!$F$2:$F$501,Zeiten!$B$2:$B$501,$A32,Zeiten!$A$2:$A$501,"&gt;="&amp;DATE(Vorgaben!$C$4,12,1),Zeiten!$A$2:$A$501,"&lt;"&amp;DATE(Vorgaben!$C$4,13,1)))</f>
        <v/>
      </c>
      <c r="N32" s="28">
        <f>IF($A32="","",ROUND(SUM(B32:M32),2))</f>
        <v/>
      </c>
      <c r="O32" s="28">
        <f>IF($A32="","",SUMIFS(Zeiten!$L$2:$L$501,Zeiten!$B$2:$B$501,$A32,Zeiten!$A$2:$A$501,"&gt;="&amp;DATE(Vorgaben!$C$4,1,1),Zeiten!$A$2:$A$501,"&lt;"&amp;DATE(Vorgaben!$C$4+1,1,1)))</f>
        <v/>
      </c>
      <c r="P32" s="32">
        <f>IF($A32="","",COUNTIFS(Zeiten!$B$2:$B$501,$A32,Zeiten!$J$2:$J$501,"?*",Zeiten!$A$2:$A$501,"&gt;="&amp;DATE(Vorgaben!$C$4,1,1),Zeiten!$A$2:$A$501,"&lt;"&amp;DATE(Vorgaben!$C$4+1,1,1)))</f>
        <v/>
      </c>
    </row>
    <row r="33">
      <c r="A33" s="10">
        <f>IF(Personen!$B33="","",Personen!$B33)</f>
        <v/>
      </c>
      <c r="B33" s="28">
        <f>IF($A33="","",SUMIFS(Zeiten!$F$2:$F$501,Zeiten!$B$2:$B$501,$A33,Zeiten!$A$2:$A$501,"&gt;="&amp;DATE(Vorgaben!$C$4,1,1),Zeiten!$A$2:$A$501,"&lt;"&amp;DATE(Vorgaben!$C$4,2,1)))</f>
        <v/>
      </c>
      <c r="C33" s="28">
        <f>IF($A33="","",SUMIFS(Zeiten!$F$2:$F$501,Zeiten!$B$2:$B$501,$A33,Zeiten!$A$2:$A$501,"&gt;="&amp;DATE(Vorgaben!$C$4,2,1),Zeiten!$A$2:$A$501,"&lt;"&amp;DATE(Vorgaben!$C$4,3,1)))</f>
        <v/>
      </c>
      <c r="D33" s="28">
        <f>IF($A33="","",SUMIFS(Zeiten!$F$2:$F$501,Zeiten!$B$2:$B$501,$A33,Zeiten!$A$2:$A$501,"&gt;="&amp;DATE(Vorgaben!$C$4,3,1),Zeiten!$A$2:$A$501,"&lt;"&amp;DATE(Vorgaben!$C$4,4,1)))</f>
        <v/>
      </c>
      <c r="E33" s="28">
        <f>IF($A33="","",SUMIFS(Zeiten!$F$2:$F$501,Zeiten!$B$2:$B$501,$A33,Zeiten!$A$2:$A$501,"&gt;="&amp;DATE(Vorgaben!$C$4,4,1),Zeiten!$A$2:$A$501,"&lt;"&amp;DATE(Vorgaben!$C$4,5,1)))</f>
        <v/>
      </c>
      <c r="F33" s="28">
        <f>IF($A33="","",SUMIFS(Zeiten!$F$2:$F$501,Zeiten!$B$2:$B$501,$A33,Zeiten!$A$2:$A$501,"&gt;="&amp;DATE(Vorgaben!$C$4,5,1),Zeiten!$A$2:$A$501,"&lt;"&amp;DATE(Vorgaben!$C$4,6,1)))</f>
        <v/>
      </c>
      <c r="G33" s="28">
        <f>IF($A33="","",SUMIFS(Zeiten!$F$2:$F$501,Zeiten!$B$2:$B$501,$A33,Zeiten!$A$2:$A$501,"&gt;="&amp;DATE(Vorgaben!$C$4,6,1),Zeiten!$A$2:$A$501,"&lt;"&amp;DATE(Vorgaben!$C$4,7,1)))</f>
        <v/>
      </c>
      <c r="H33" s="28">
        <f>IF($A33="","",SUMIFS(Zeiten!$F$2:$F$501,Zeiten!$B$2:$B$501,$A33,Zeiten!$A$2:$A$501,"&gt;="&amp;DATE(Vorgaben!$C$4,7,1),Zeiten!$A$2:$A$501,"&lt;"&amp;DATE(Vorgaben!$C$4,8,1)))</f>
        <v/>
      </c>
      <c r="I33" s="28">
        <f>IF($A33="","",SUMIFS(Zeiten!$F$2:$F$501,Zeiten!$B$2:$B$501,$A33,Zeiten!$A$2:$A$501,"&gt;="&amp;DATE(Vorgaben!$C$4,8,1),Zeiten!$A$2:$A$501,"&lt;"&amp;DATE(Vorgaben!$C$4,9,1)))</f>
        <v/>
      </c>
      <c r="J33" s="28">
        <f>IF($A33="","",SUMIFS(Zeiten!$F$2:$F$501,Zeiten!$B$2:$B$501,$A33,Zeiten!$A$2:$A$501,"&gt;="&amp;DATE(Vorgaben!$C$4,9,1),Zeiten!$A$2:$A$501,"&lt;"&amp;DATE(Vorgaben!$C$4,10,1)))</f>
        <v/>
      </c>
      <c r="K33" s="28">
        <f>IF($A33="","",SUMIFS(Zeiten!$F$2:$F$501,Zeiten!$B$2:$B$501,$A33,Zeiten!$A$2:$A$501,"&gt;="&amp;DATE(Vorgaben!$C$4,10,1),Zeiten!$A$2:$A$501,"&lt;"&amp;DATE(Vorgaben!$C$4,11,1)))</f>
        <v/>
      </c>
      <c r="L33" s="28">
        <f>IF($A33="","",SUMIFS(Zeiten!$F$2:$F$501,Zeiten!$B$2:$B$501,$A33,Zeiten!$A$2:$A$501,"&gt;="&amp;DATE(Vorgaben!$C$4,11,1),Zeiten!$A$2:$A$501,"&lt;"&amp;DATE(Vorgaben!$C$4,12,1)))</f>
        <v/>
      </c>
      <c r="M33" s="28">
        <f>IF($A33="","",SUMIFS(Zeiten!$F$2:$F$501,Zeiten!$B$2:$B$501,$A33,Zeiten!$A$2:$A$501,"&gt;="&amp;DATE(Vorgaben!$C$4,12,1),Zeiten!$A$2:$A$501,"&lt;"&amp;DATE(Vorgaben!$C$4,13,1)))</f>
        <v/>
      </c>
      <c r="N33" s="28">
        <f>IF($A33="","",ROUND(SUM(B33:M33),2))</f>
        <v/>
      </c>
      <c r="O33" s="28">
        <f>IF($A33="","",SUMIFS(Zeiten!$L$2:$L$501,Zeiten!$B$2:$B$501,$A33,Zeiten!$A$2:$A$501,"&gt;="&amp;DATE(Vorgaben!$C$4,1,1),Zeiten!$A$2:$A$501,"&lt;"&amp;DATE(Vorgaben!$C$4+1,1,1)))</f>
        <v/>
      </c>
      <c r="P33" s="32">
        <f>IF($A33="","",COUNTIFS(Zeiten!$B$2:$B$501,$A33,Zeiten!$J$2:$J$501,"?*",Zeiten!$A$2:$A$501,"&gt;="&amp;DATE(Vorgaben!$C$4,1,1),Zeiten!$A$2:$A$501,"&lt;"&amp;DATE(Vorgaben!$C$4+1,1,1)))</f>
        <v/>
      </c>
    </row>
    <row r="34">
      <c r="A34" s="10">
        <f>IF(Personen!$B34="","",Personen!$B34)</f>
        <v/>
      </c>
      <c r="B34" s="28">
        <f>IF($A34="","",SUMIFS(Zeiten!$F$2:$F$501,Zeiten!$B$2:$B$501,$A34,Zeiten!$A$2:$A$501,"&gt;="&amp;DATE(Vorgaben!$C$4,1,1),Zeiten!$A$2:$A$501,"&lt;"&amp;DATE(Vorgaben!$C$4,2,1)))</f>
        <v/>
      </c>
      <c r="C34" s="28">
        <f>IF($A34="","",SUMIFS(Zeiten!$F$2:$F$501,Zeiten!$B$2:$B$501,$A34,Zeiten!$A$2:$A$501,"&gt;="&amp;DATE(Vorgaben!$C$4,2,1),Zeiten!$A$2:$A$501,"&lt;"&amp;DATE(Vorgaben!$C$4,3,1)))</f>
        <v/>
      </c>
      <c r="D34" s="28">
        <f>IF($A34="","",SUMIFS(Zeiten!$F$2:$F$501,Zeiten!$B$2:$B$501,$A34,Zeiten!$A$2:$A$501,"&gt;="&amp;DATE(Vorgaben!$C$4,3,1),Zeiten!$A$2:$A$501,"&lt;"&amp;DATE(Vorgaben!$C$4,4,1)))</f>
        <v/>
      </c>
      <c r="E34" s="28">
        <f>IF($A34="","",SUMIFS(Zeiten!$F$2:$F$501,Zeiten!$B$2:$B$501,$A34,Zeiten!$A$2:$A$501,"&gt;="&amp;DATE(Vorgaben!$C$4,4,1),Zeiten!$A$2:$A$501,"&lt;"&amp;DATE(Vorgaben!$C$4,5,1)))</f>
        <v/>
      </c>
      <c r="F34" s="28">
        <f>IF($A34="","",SUMIFS(Zeiten!$F$2:$F$501,Zeiten!$B$2:$B$501,$A34,Zeiten!$A$2:$A$501,"&gt;="&amp;DATE(Vorgaben!$C$4,5,1),Zeiten!$A$2:$A$501,"&lt;"&amp;DATE(Vorgaben!$C$4,6,1)))</f>
        <v/>
      </c>
      <c r="G34" s="28">
        <f>IF($A34="","",SUMIFS(Zeiten!$F$2:$F$501,Zeiten!$B$2:$B$501,$A34,Zeiten!$A$2:$A$501,"&gt;="&amp;DATE(Vorgaben!$C$4,6,1),Zeiten!$A$2:$A$501,"&lt;"&amp;DATE(Vorgaben!$C$4,7,1)))</f>
        <v/>
      </c>
      <c r="H34" s="28">
        <f>IF($A34="","",SUMIFS(Zeiten!$F$2:$F$501,Zeiten!$B$2:$B$501,$A34,Zeiten!$A$2:$A$501,"&gt;="&amp;DATE(Vorgaben!$C$4,7,1),Zeiten!$A$2:$A$501,"&lt;"&amp;DATE(Vorgaben!$C$4,8,1)))</f>
        <v/>
      </c>
      <c r="I34" s="28">
        <f>IF($A34="","",SUMIFS(Zeiten!$F$2:$F$501,Zeiten!$B$2:$B$501,$A34,Zeiten!$A$2:$A$501,"&gt;="&amp;DATE(Vorgaben!$C$4,8,1),Zeiten!$A$2:$A$501,"&lt;"&amp;DATE(Vorgaben!$C$4,9,1)))</f>
        <v/>
      </c>
      <c r="J34" s="28">
        <f>IF($A34="","",SUMIFS(Zeiten!$F$2:$F$501,Zeiten!$B$2:$B$501,$A34,Zeiten!$A$2:$A$501,"&gt;="&amp;DATE(Vorgaben!$C$4,9,1),Zeiten!$A$2:$A$501,"&lt;"&amp;DATE(Vorgaben!$C$4,10,1)))</f>
        <v/>
      </c>
      <c r="K34" s="28">
        <f>IF($A34="","",SUMIFS(Zeiten!$F$2:$F$501,Zeiten!$B$2:$B$501,$A34,Zeiten!$A$2:$A$501,"&gt;="&amp;DATE(Vorgaben!$C$4,10,1),Zeiten!$A$2:$A$501,"&lt;"&amp;DATE(Vorgaben!$C$4,11,1)))</f>
        <v/>
      </c>
      <c r="L34" s="28">
        <f>IF($A34="","",SUMIFS(Zeiten!$F$2:$F$501,Zeiten!$B$2:$B$501,$A34,Zeiten!$A$2:$A$501,"&gt;="&amp;DATE(Vorgaben!$C$4,11,1),Zeiten!$A$2:$A$501,"&lt;"&amp;DATE(Vorgaben!$C$4,12,1)))</f>
        <v/>
      </c>
      <c r="M34" s="28">
        <f>IF($A34="","",SUMIFS(Zeiten!$F$2:$F$501,Zeiten!$B$2:$B$501,$A34,Zeiten!$A$2:$A$501,"&gt;="&amp;DATE(Vorgaben!$C$4,12,1),Zeiten!$A$2:$A$501,"&lt;"&amp;DATE(Vorgaben!$C$4,13,1)))</f>
        <v/>
      </c>
      <c r="N34" s="28">
        <f>IF($A34="","",ROUND(SUM(B34:M34),2))</f>
        <v/>
      </c>
      <c r="O34" s="28">
        <f>IF($A34="","",SUMIFS(Zeiten!$L$2:$L$501,Zeiten!$B$2:$B$501,$A34,Zeiten!$A$2:$A$501,"&gt;="&amp;DATE(Vorgaben!$C$4,1,1),Zeiten!$A$2:$A$501,"&lt;"&amp;DATE(Vorgaben!$C$4+1,1,1)))</f>
        <v/>
      </c>
      <c r="P34" s="32">
        <f>IF($A34="","",COUNTIFS(Zeiten!$B$2:$B$501,$A34,Zeiten!$J$2:$J$501,"?*",Zeiten!$A$2:$A$501,"&gt;="&amp;DATE(Vorgaben!$C$4,1,1),Zeiten!$A$2:$A$501,"&lt;"&amp;DATE(Vorgaben!$C$4+1,1,1)))</f>
        <v/>
      </c>
    </row>
    <row r="35">
      <c r="A35" s="10">
        <f>IF(Personen!$B35="","",Personen!$B35)</f>
        <v/>
      </c>
      <c r="B35" s="28">
        <f>IF($A35="","",SUMIFS(Zeiten!$F$2:$F$501,Zeiten!$B$2:$B$501,$A35,Zeiten!$A$2:$A$501,"&gt;="&amp;DATE(Vorgaben!$C$4,1,1),Zeiten!$A$2:$A$501,"&lt;"&amp;DATE(Vorgaben!$C$4,2,1)))</f>
        <v/>
      </c>
      <c r="C35" s="28">
        <f>IF($A35="","",SUMIFS(Zeiten!$F$2:$F$501,Zeiten!$B$2:$B$501,$A35,Zeiten!$A$2:$A$501,"&gt;="&amp;DATE(Vorgaben!$C$4,2,1),Zeiten!$A$2:$A$501,"&lt;"&amp;DATE(Vorgaben!$C$4,3,1)))</f>
        <v/>
      </c>
      <c r="D35" s="28">
        <f>IF($A35="","",SUMIFS(Zeiten!$F$2:$F$501,Zeiten!$B$2:$B$501,$A35,Zeiten!$A$2:$A$501,"&gt;="&amp;DATE(Vorgaben!$C$4,3,1),Zeiten!$A$2:$A$501,"&lt;"&amp;DATE(Vorgaben!$C$4,4,1)))</f>
        <v/>
      </c>
      <c r="E35" s="28">
        <f>IF($A35="","",SUMIFS(Zeiten!$F$2:$F$501,Zeiten!$B$2:$B$501,$A35,Zeiten!$A$2:$A$501,"&gt;="&amp;DATE(Vorgaben!$C$4,4,1),Zeiten!$A$2:$A$501,"&lt;"&amp;DATE(Vorgaben!$C$4,5,1)))</f>
        <v/>
      </c>
      <c r="F35" s="28">
        <f>IF($A35="","",SUMIFS(Zeiten!$F$2:$F$501,Zeiten!$B$2:$B$501,$A35,Zeiten!$A$2:$A$501,"&gt;="&amp;DATE(Vorgaben!$C$4,5,1),Zeiten!$A$2:$A$501,"&lt;"&amp;DATE(Vorgaben!$C$4,6,1)))</f>
        <v/>
      </c>
      <c r="G35" s="28">
        <f>IF($A35="","",SUMIFS(Zeiten!$F$2:$F$501,Zeiten!$B$2:$B$501,$A35,Zeiten!$A$2:$A$501,"&gt;="&amp;DATE(Vorgaben!$C$4,6,1),Zeiten!$A$2:$A$501,"&lt;"&amp;DATE(Vorgaben!$C$4,7,1)))</f>
        <v/>
      </c>
      <c r="H35" s="28">
        <f>IF($A35="","",SUMIFS(Zeiten!$F$2:$F$501,Zeiten!$B$2:$B$501,$A35,Zeiten!$A$2:$A$501,"&gt;="&amp;DATE(Vorgaben!$C$4,7,1),Zeiten!$A$2:$A$501,"&lt;"&amp;DATE(Vorgaben!$C$4,8,1)))</f>
        <v/>
      </c>
      <c r="I35" s="28">
        <f>IF($A35="","",SUMIFS(Zeiten!$F$2:$F$501,Zeiten!$B$2:$B$501,$A35,Zeiten!$A$2:$A$501,"&gt;="&amp;DATE(Vorgaben!$C$4,8,1),Zeiten!$A$2:$A$501,"&lt;"&amp;DATE(Vorgaben!$C$4,9,1)))</f>
        <v/>
      </c>
      <c r="J35" s="28">
        <f>IF($A35="","",SUMIFS(Zeiten!$F$2:$F$501,Zeiten!$B$2:$B$501,$A35,Zeiten!$A$2:$A$501,"&gt;="&amp;DATE(Vorgaben!$C$4,9,1),Zeiten!$A$2:$A$501,"&lt;"&amp;DATE(Vorgaben!$C$4,10,1)))</f>
        <v/>
      </c>
      <c r="K35" s="28">
        <f>IF($A35="","",SUMIFS(Zeiten!$F$2:$F$501,Zeiten!$B$2:$B$501,$A35,Zeiten!$A$2:$A$501,"&gt;="&amp;DATE(Vorgaben!$C$4,10,1),Zeiten!$A$2:$A$501,"&lt;"&amp;DATE(Vorgaben!$C$4,11,1)))</f>
        <v/>
      </c>
      <c r="L35" s="28">
        <f>IF($A35="","",SUMIFS(Zeiten!$F$2:$F$501,Zeiten!$B$2:$B$501,$A35,Zeiten!$A$2:$A$501,"&gt;="&amp;DATE(Vorgaben!$C$4,11,1),Zeiten!$A$2:$A$501,"&lt;"&amp;DATE(Vorgaben!$C$4,12,1)))</f>
        <v/>
      </c>
      <c r="M35" s="28">
        <f>IF($A35="","",SUMIFS(Zeiten!$F$2:$F$501,Zeiten!$B$2:$B$501,$A35,Zeiten!$A$2:$A$501,"&gt;="&amp;DATE(Vorgaben!$C$4,12,1),Zeiten!$A$2:$A$501,"&lt;"&amp;DATE(Vorgaben!$C$4,13,1)))</f>
        <v/>
      </c>
      <c r="N35" s="28">
        <f>IF($A35="","",ROUND(SUM(B35:M35),2))</f>
        <v/>
      </c>
      <c r="O35" s="28">
        <f>IF($A35="","",SUMIFS(Zeiten!$L$2:$L$501,Zeiten!$B$2:$B$501,$A35,Zeiten!$A$2:$A$501,"&gt;="&amp;DATE(Vorgaben!$C$4,1,1),Zeiten!$A$2:$A$501,"&lt;"&amp;DATE(Vorgaben!$C$4+1,1,1)))</f>
        <v/>
      </c>
      <c r="P35" s="32">
        <f>IF($A35="","",COUNTIFS(Zeiten!$B$2:$B$501,$A35,Zeiten!$J$2:$J$501,"?*",Zeiten!$A$2:$A$501,"&gt;="&amp;DATE(Vorgaben!$C$4,1,1),Zeiten!$A$2:$A$501,"&lt;"&amp;DATE(Vorgaben!$C$4+1,1,1)))</f>
        <v/>
      </c>
    </row>
    <row r="36">
      <c r="A36" s="10">
        <f>IF(Personen!$B36="","",Personen!$B36)</f>
        <v/>
      </c>
      <c r="B36" s="28">
        <f>IF($A36="","",SUMIFS(Zeiten!$F$2:$F$501,Zeiten!$B$2:$B$501,$A36,Zeiten!$A$2:$A$501,"&gt;="&amp;DATE(Vorgaben!$C$4,1,1),Zeiten!$A$2:$A$501,"&lt;"&amp;DATE(Vorgaben!$C$4,2,1)))</f>
        <v/>
      </c>
      <c r="C36" s="28">
        <f>IF($A36="","",SUMIFS(Zeiten!$F$2:$F$501,Zeiten!$B$2:$B$501,$A36,Zeiten!$A$2:$A$501,"&gt;="&amp;DATE(Vorgaben!$C$4,2,1),Zeiten!$A$2:$A$501,"&lt;"&amp;DATE(Vorgaben!$C$4,3,1)))</f>
        <v/>
      </c>
      <c r="D36" s="28">
        <f>IF($A36="","",SUMIFS(Zeiten!$F$2:$F$501,Zeiten!$B$2:$B$501,$A36,Zeiten!$A$2:$A$501,"&gt;="&amp;DATE(Vorgaben!$C$4,3,1),Zeiten!$A$2:$A$501,"&lt;"&amp;DATE(Vorgaben!$C$4,4,1)))</f>
        <v/>
      </c>
      <c r="E36" s="28">
        <f>IF($A36="","",SUMIFS(Zeiten!$F$2:$F$501,Zeiten!$B$2:$B$501,$A36,Zeiten!$A$2:$A$501,"&gt;="&amp;DATE(Vorgaben!$C$4,4,1),Zeiten!$A$2:$A$501,"&lt;"&amp;DATE(Vorgaben!$C$4,5,1)))</f>
        <v/>
      </c>
      <c r="F36" s="28">
        <f>IF($A36="","",SUMIFS(Zeiten!$F$2:$F$501,Zeiten!$B$2:$B$501,$A36,Zeiten!$A$2:$A$501,"&gt;="&amp;DATE(Vorgaben!$C$4,5,1),Zeiten!$A$2:$A$501,"&lt;"&amp;DATE(Vorgaben!$C$4,6,1)))</f>
        <v/>
      </c>
      <c r="G36" s="28">
        <f>IF($A36="","",SUMIFS(Zeiten!$F$2:$F$501,Zeiten!$B$2:$B$501,$A36,Zeiten!$A$2:$A$501,"&gt;="&amp;DATE(Vorgaben!$C$4,6,1),Zeiten!$A$2:$A$501,"&lt;"&amp;DATE(Vorgaben!$C$4,7,1)))</f>
        <v/>
      </c>
      <c r="H36" s="28">
        <f>IF($A36="","",SUMIFS(Zeiten!$F$2:$F$501,Zeiten!$B$2:$B$501,$A36,Zeiten!$A$2:$A$501,"&gt;="&amp;DATE(Vorgaben!$C$4,7,1),Zeiten!$A$2:$A$501,"&lt;"&amp;DATE(Vorgaben!$C$4,8,1)))</f>
        <v/>
      </c>
      <c r="I36" s="28">
        <f>IF($A36="","",SUMIFS(Zeiten!$F$2:$F$501,Zeiten!$B$2:$B$501,$A36,Zeiten!$A$2:$A$501,"&gt;="&amp;DATE(Vorgaben!$C$4,8,1),Zeiten!$A$2:$A$501,"&lt;"&amp;DATE(Vorgaben!$C$4,9,1)))</f>
        <v/>
      </c>
      <c r="J36" s="28">
        <f>IF($A36="","",SUMIFS(Zeiten!$F$2:$F$501,Zeiten!$B$2:$B$501,$A36,Zeiten!$A$2:$A$501,"&gt;="&amp;DATE(Vorgaben!$C$4,9,1),Zeiten!$A$2:$A$501,"&lt;"&amp;DATE(Vorgaben!$C$4,10,1)))</f>
        <v/>
      </c>
      <c r="K36" s="28">
        <f>IF($A36="","",SUMIFS(Zeiten!$F$2:$F$501,Zeiten!$B$2:$B$501,$A36,Zeiten!$A$2:$A$501,"&gt;="&amp;DATE(Vorgaben!$C$4,10,1),Zeiten!$A$2:$A$501,"&lt;"&amp;DATE(Vorgaben!$C$4,11,1)))</f>
        <v/>
      </c>
      <c r="L36" s="28">
        <f>IF($A36="","",SUMIFS(Zeiten!$F$2:$F$501,Zeiten!$B$2:$B$501,$A36,Zeiten!$A$2:$A$501,"&gt;="&amp;DATE(Vorgaben!$C$4,11,1),Zeiten!$A$2:$A$501,"&lt;"&amp;DATE(Vorgaben!$C$4,12,1)))</f>
        <v/>
      </c>
      <c r="M36" s="28">
        <f>IF($A36="","",SUMIFS(Zeiten!$F$2:$F$501,Zeiten!$B$2:$B$501,$A36,Zeiten!$A$2:$A$501,"&gt;="&amp;DATE(Vorgaben!$C$4,12,1),Zeiten!$A$2:$A$501,"&lt;"&amp;DATE(Vorgaben!$C$4,13,1)))</f>
        <v/>
      </c>
      <c r="N36" s="28">
        <f>IF($A36="","",ROUND(SUM(B36:M36),2))</f>
        <v/>
      </c>
      <c r="O36" s="28">
        <f>IF($A36="","",SUMIFS(Zeiten!$L$2:$L$501,Zeiten!$B$2:$B$501,$A36,Zeiten!$A$2:$A$501,"&gt;="&amp;DATE(Vorgaben!$C$4,1,1),Zeiten!$A$2:$A$501,"&lt;"&amp;DATE(Vorgaben!$C$4+1,1,1)))</f>
        <v/>
      </c>
      <c r="P36" s="32">
        <f>IF($A36="","",COUNTIFS(Zeiten!$B$2:$B$501,$A36,Zeiten!$J$2:$J$501,"?*",Zeiten!$A$2:$A$501,"&gt;="&amp;DATE(Vorgaben!$C$4,1,1),Zeiten!$A$2:$A$501,"&lt;"&amp;DATE(Vorgaben!$C$4+1,1,1)))</f>
        <v/>
      </c>
    </row>
    <row r="37">
      <c r="A37" s="10">
        <f>IF(Personen!$B37="","",Personen!$B37)</f>
        <v/>
      </c>
      <c r="B37" s="28">
        <f>IF($A37="","",SUMIFS(Zeiten!$F$2:$F$501,Zeiten!$B$2:$B$501,$A37,Zeiten!$A$2:$A$501,"&gt;="&amp;DATE(Vorgaben!$C$4,1,1),Zeiten!$A$2:$A$501,"&lt;"&amp;DATE(Vorgaben!$C$4,2,1)))</f>
        <v/>
      </c>
      <c r="C37" s="28">
        <f>IF($A37="","",SUMIFS(Zeiten!$F$2:$F$501,Zeiten!$B$2:$B$501,$A37,Zeiten!$A$2:$A$501,"&gt;="&amp;DATE(Vorgaben!$C$4,2,1),Zeiten!$A$2:$A$501,"&lt;"&amp;DATE(Vorgaben!$C$4,3,1)))</f>
        <v/>
      </c>
      <c r="D37" s="28">
        <f>IF($A37="","",SUMIFS(Zeiten!$F$2:$F$501,Zeiten!$B$2:$B$501,$A37,Zeiten!$A$2:$A$501,"&gt;="&amp;DATE(Vorgaben!$C$4,3,1),Zeiten!$A$2:$A$501,"&lt;"&amp;DATE(Vorgaben!$C$4,4,1)))</f>
        <v/>
      </c>
      <c r="E37" s="28">
        <f>IF($A37="","",SUMIFS(Zeiten!$F$2:$F$501,Zeiten!$B$2:$B$501,$A37,Zeiten!$A$2:$A$501,"&gt;="&amp;DATE(Vorgaben!$C$4,4,1),Zeiten!$A$2:$A$501,"&lt;"&amp;DATE(Vorgaben!$C$4,5,1)))</f>
        <v/>
      </c>
      <c r="F37" s="28">
        <f>IF($A37="","",SUMIFS(Zeiten!$F$2:$F$501,Zeiten!$B$2:$B$501,$A37,Zeiten!$A$2:$A$501,"&gt;="&amp;DATE(Vorgaben!$C$4,5,1),Zeiten!$A$2:$A$501,"&lt;"&amp;DATE(Vorgaben!$C$4,6,1)))</f>
        <v/>
      </c>
      <c r="G37" s="28">
        <f>IF($A37="","",SUMIFS(Zeiten!$F$2:$F$501,Zeiten!$B$2:$B$501,$A37,Zeiten!$A$2:$A$501,"&gt;="&amp;DATE(Vorgaben!$C$4,6,1),Zeiten!$A$2:$A$501,"&lt;"&amp;DATE(Vorgaben!$C$4,7,1)))</f>
        <v/>
      </c>
      <c r="H37" s="28">
        <f>IF($A37="","",SUMIFS(Zeiten!$F$2:$F$501,Zeiten!$B$2:$B$501,$A37,Zeiten!$A$2:$A$501,"&gt;="&amp;DATE(Vorgaben!$C$4,7,1),Zeiten!$A$2:$A$501,"&lt;"&amp;DATE(Vorgaben!$C$4,8,1)))</f>
        <v/>
      </c>
      <c r="I37" s="28">
        <f>IF($A37="","",SUMIFS(Zeiten!$F$2:$F$501,Zeiten!$B$2:$B$501,$A37,Zeiten!$A$2:$A$501,"&gt;="&amp;DATE(Vorgaben!$C$4,8,1),Zeiten!$A$2:$A$501,"&lt;"&amp;DATE(Vorgaben!$C$4,9,1)))</f>
        <v/>
      </c>
      <c r="J37" s="28">
        <f>IF($A37="","",SUMIFS(Zeiten!$F$2:$F$501,Zeiten!$B$2:$B$501,$A37,Zeiten!$A$2:$A$501,"&gt;="&amp;DATE(Vorgaben!$C$4,9,1),Zeiten!$A$2:$A$501,"&lt;"&amp;DATE(Vorgaben!$C$4,10,1)))</f>
        <v/>
      </c>
      <c r="K37" s="28">
        <f>IF($A37="","",SUMIFS(Zeiten!$F$2:$F$501,Zeiten!$B$2:$B$501,$A37,Zeiten!$A$2:$A$501,"&gt;="&amp;DATE(Vorgaben!$C$4,10,1),Zeiten!$A$2:$A$501,"&lt;"&amp;DATE(Vorgaben!$C$4,11,1)))</f>
        <v/>
      </c>
      <c r="L37" s="28">
        <f>IF($A37="","",SUMIFS(Zeiten!$F$2:$F$501,Zeiten!$B$2:$B$501,$A37,Zeiten!$A$2:$A$501,"&gt;="&amp;DATE(Vorgaben!$C$4,11,1),Zeiten!$A$2:$A$501,"&lt;"&amp;DATE(Vorgaben!$C$4,12,1)))</f>
        <v/>
      </c>
      <c r="M37" s="28">
        <f>IF($A37="","",SUMIFS(Zeiten!$F$2:$F$501,Zeiten!$B$2:$B$501,$A37,Zeiten!$A$2:$A$501,"&gt;="&amp;DATE(Vorgaben!$C$4,12,1),Zeiten!$A$2:$A$501,"&lt;"&amp;DATE(Vorgaben!$C$4,13,1)))</f>
        <v/>
      </c>
      <c r="N37" s="28">
        <f>IF($A37="","",ROUND(SUM(B37:M37),2))</f>
        <v/>
      </c>
      <c r="O37" s="28">
        <f>IF($A37="","",SUMIFS(Zeiten!$L$2:$L$501,Zeiten!$B$2:$B$501,$A37,Zeiten!$A$2:$A$501,"&gt;="&amp;DATE(Vorgaben!$C$4,1,1),Zeiten!$A$2:$A$501,"&lt;"&amp;DATE(Vorgaben!$C$4+1,1,1)))</f>
        <v/>
      </c>
      <c r="P37" s="32">
        <f>IF($A37="","",COUNTIFS(Zeiten!$B$2:$B$501,$A37,Zeiten!$J$2:$J$501,"?*",Zeiten!$A$2:$A$501,"&gt;="&amp;DATE(Vorgaben!$C$4,1,1),Zeiten!$A$2:$A$501,"&lt;"&amp;DATE(Vorgaben!$C$4+1,1,1)))</f>
        <v/>
      </c>
    </row>
    <row r="38">
      <c r="A38" s="10">
        <f>IF(Personen!$B38="","",Personen!$B38)</f>
        <v/>
      </c>
      <c r="B38" s="28">
        <f>IF($A38="","",SUMIFS(Zeiten!$F$2:$F$501,Zeiten!$B$2:$B$501,$A38,Zeiten!$A$2:$A$501,"&gt;="&amp;DATE(Vorgaben!$C$4,1,1),Zeiten!$A$2:$A$501,"&lt;"&amp;DATE(Vorgaben!$C$4,2,1)))</f>
        <v/>
      </c>
      <c r="C38" s="28">
        <f>IF($A38="","",SUMIFS(Zeiten!$F$2:$F$501,Zeiten!$B$2:$B$501,$A38,Zeiten!$A$2:$A$501,"&gt;="&amp;DATE(Vorgaben!$C$4,2,1),Zeiten!$A$2:$A$501,"&lt;"&amp;DATE(Vorgaben!$C$4,3,1)))</f>
        <v/>
      </c>
      <c r="D38" s="28">
        <f>IF($A38="","",SUMIFS(Zeiten!$F$2:$F$501,Zeiten!$B$2:$B$501,$A38,Zeiten!$A$2:$A$501,"&gt;="&amp;DATE(Vorgaben!$C$4,3,1),Zeiten!$A$2:$A$501,"&lt;"&amp;DATE(Vorgaben!$C$4,4,1)))</f>
        <v/>
      </c>
      <c r="E38" s="28">
        <f>IF($A38="","",SUMIFS(Zeiten!$F$2:$F$501,Zeiten!$B$2:$B$501,$A38,Zeiten!$A$2:$A$501,"&gt;="&amp;DATE(Vorgaben!$C$4,4,1),Zeiten!$A$2:$A$501,"&lt;"&amp;DATE(Vorgaben!$C$4,5,1)))</f>
        <v/>
      </c>
      <c r="F38" s="28">
        <f>IF($A38="","",SUMIFS(Zeiten!$F$2:$F$501,Zeiten!$B$2:$B$501,$A38,Zeiten!$A$2:$A$501,"&gt;="&amp;DATE(Vorgaben!$C$4,5,1),Zeiten!$A$2:$A$501,"&lt;"&amp;DATE(Vorgaben!$C$4,6,1)))</f>
        <v/>
      </c>
      <c r="G38" s="28">
        <f>IF($A38="","",SUMIFS(Zeiten!$F$2:$F$501,Zeiten!$B$2:$B$501,$A38,Zeiten!$A$2:$A$501,"&gt;="&amp;DATE(Vorgaben!$C$4,6,1),Zeiten!$A$2:$A$501,"&lt;"&amp;DATE(Vorgaben!$C$4,7,1)))</f>
        <v/>
      </c>
      <c r="H38" s="28">
        <f>IF($A38="","",SUMIFS(Zeiten!$F$2:$F$501,Zeiten!$B$2:$B$501,$A38,Zeiten!$A$2:$A$501,"&gt;="&amp;DATE(Vorgaben!$C$4,7,1),Zeiten!$A$2:$A$501,"&lt;"&amp;DATE(Vorgaben!$C$4,8,1)))</f>
        <v/>
      </c>
      <c r="I38" s="28">
        <f>IF($A38="","",SUMIFS(Zeiten!$F$2:$F$501,Zeiten!$B$2:$B$501,$A38,Zeiten!$A$2:$A$501,"&gt;="&amp;DATE(Vorgaben!$C$4,8,1),Zeiten!$A$2:$A$501,"&lt;"&amp;DATE(Vorgaben!$C$4,9,1)))</f>
        <v/>
      </c>
      <c r="J38" s="28">
        <f>IF($A38="","",SUMIFS(Zeiten!$F$2:$F$501,Zeiten!$B$2:$B$501,$A38,Zeiten!$A$2:$A$501,"&gt;="&amp;DATE(Vorgaben!$C$4,9,1),Zeiten!$A$2:$A$501,"&lt;"&amp;DATE(Vorgaben!$C$4,10,1)))</f>
        <v/>
      </c>
      <c r="K38" s="28">
        <f>IF($A38="","",SUMIFS(Zeiten!$F$2:$F$501,Zeiten!$B$2:$B$501,$A38,Zeiten!$A$2:$A$501,"&gt;="&amp;DATE(Vorgaben!$C$4,10,1),Zeiten!$A$2:$A$501,"&lt;"&amp;DATE(Vorgaben!$C$4,11,1)))</f>
        <v/>
      </c>
      <c r="L38" s="28">
        <f>IF($A38="","",SUMIFS(Zeiten!$F$2:$F$501,Zeiten!$B$2:$B$501,$A38,Zeiten!$A$2:$A$501,"&gt;="&amp;DATE(Vorgaben!$C$4,11,1),Zeiten!$A$2:$A$501,"&lt;"&amp;DATE(Vorgaben!$C$4,12,1)))</f>
        <v/>
      </c>
      <c r="M38" s="28">
        <f>IF($A38="","",SUMIFS(Zeiten!$F$2:$F$501,Zeiten!$B$2:$B$501,$A38,Zeiten!$A$2:$A$501,"&gt;="&amp;DATE(Vorgaben!$C$4,12,1),Zeiten!$A$2:$A$501,"&lt;"&amp;DATE(Vorgaben!$C$4,13,1)))</f>
        <v/>
      </c>
      <c r="N38" s="28">
        <f>IF($A38="","",ROUND(SUM(B38:M38),2))</f>
        <v/>
      </c>
      <c r="O38" s="28">
        <f>IF($A38="","",SUMIFS(Zeiten!$L$2:$L$501,Zeiten!$B$2:$B$501,$A38,Zeiten!$A$2:$A$501,"&gt;="&amp;DATE(Vorgaben!$C$4,1,1),Zeiten!$A$2:$A$501,"&lt;"&amp;DATE(Vorgaben!$C$4+1,1,1)))</f>
        <v/>
      </c>
      <c r="P38" s="32">
        <f>IF($A38="","",COUNTIFS(Zeiten!$B$2:$B$501,$A38,Zeiten!$J$2:$J$501,"?*",Zeiten!$A$2:$A$501,"&gt;="&amp;DATE(Vorgaben!$C$4,1,1),Zeiten!$A$2:$A$501,"&lt;"&amp;DATE(Vorgaben!$C$4+1,1,1)))</f>
        <v/>
      </c>
    </row>
    <row r="39">
      <c r="A39" s="10">
        <f>IF(Personen!$B39="","",Personen!$B39)</f>
        <v/>
      </c>
      <c r="B39" s="28">
        <f>IF($A39="","",SUMIFS(Zeiten!$F$2:$F$501,Zeiten!$B$2:$B$501,$A39,Zeiten!$A$2:$A$501,"&gt;="&amp;DATE(Vorgaben!$C$4,1,1),Zeiten!$A$2:$A$501,"&lt;"&amp;DATE(Vorgaben!$C$4,2,1)))</f>
        <v/>
      </c>
      <c r="C39" s="28">
        <f>IF($A39="","",SUMIFS(Zeiten!$F$2:$F$501,Zeiten!$B$2:$B$501,$A39,Zeiten!$A$2:$A$501,"&gt;="&amp;DATE(Vorgaben!$C$4,2,1),Zeiten!$A$2:$A$501,"&lt;"&amp;DATE(Vorgaben!$C$4,3,1)))</f>
        <v/>
      </c>
      <c r="D39" s="28">
        <f>IF($A39="","",SUMIFS(Zeiten!$F$2:$F$501,Zeiten!$B$2:$B$501,$A39,Zeiten!$A$2:$A$501,"&gt;="&amp;DATE(Vorgaben!$C$4,3,1),Zeiten!$A$2:$A$501,"&lt;"&amp;DATE(Vorgaben!$C$4,4,1)))</f>
        <v/>
      </c>
      <c r="E39" s="28">
        <f>IF($A39="","",SUMIFS(Zeiten!$F$2:$F$501,Zeiten!$B$2:$B$501,$A39,Zeiten!$A$2:$A$501,"&gt;="&amp;DATE(Vorgaben!$C$4,4,1),Zeiten!$A$2:$A$501,"&lt;"&amp;DATE(Vorgaben!$C$4,5,1)))</f>
        <v/>
      </c>
      <c r="F39" s="28">
        <f>IF($A39="","",SUMIFS(Zeiten!$F$2:$F$501,Zeiten!$B$2:$B$501,$A39,Zeiten!$A$2:$A$501,"&gt;="&amp;DATE(Vorgaben!$C$4,5,1),Zeiten!$A$2:$A$501,"&lt;"&amp;DATE(Vorgaben!$C$4,6,1)))</f>
        <v/>
      </c>
      <c r="G39" s="28">
        <f>IF($A39="","",SUMIFS(Zeiten!$F$2:$F$501,Zeiten!$B$2:$B$501,$A39,Zeiten!$A$2:$A$501,"&gt;="&amp;DATE(Vorgaben!$C$4,6,1),Zeiten!$A$2:$A$501,"&lt;"&amp;DATE(Vorgaben!$C$4,7,1)))</f>
        <v/>
      </c>
      <c r="H39" s="28">
        <f>IF($A39="","",SUMIFS(Zeiten!$F$2:$F$501,Zeiten!$B$2:$B$501,$A39,Zeiten!$A$2:$A$501,"&gt;="&amp;DATE(Vorgaben!$C$4,7,1),Zeiten!$A$2:$A$501,"&lt;"&amp;DATE(Vorgaben!$C$4,8,1)))</f>
        <v/>
      </c>
      <c r="I39" s="28">
        <f>IF($A39="","",SUMIFS(Zeiten!$F$2:$F$501,Zeiten!$B$2:$B$501,$A39,Zeiten!$A$2:$A$501,"&gt;="&amp;DATE(Vorgaben!$C$4,8,1),Zeiten!$A$2:$A$501,"&lt;"&amp;DATE(Vorgaben!$C$4,9,1)))</f>
        <v/>
      </c>
      <c r="J39" s="28">
        <f>IF($A39="","",SUMIFS(Zeiten!$F$2:$F$501,Zeiten!$B$2:$B$501,$A39,Zeiten!$A$2:$A$501,"&gt;="&amp;DATE(Vorgaben!$C$4,9,1),Zeiten!$A$2:$A$501,"&lt;"&amp;DATE(Vorgaben!$C$4,10,1)))</f>
        <v/>
      </c>
      <c r="K39" s="28">
        <f>IF($A39="","",SUMIFS(Zeiten!$F$2:$F$501,Zeiten!$B$2:$B$501,$A39,Zeiten!$A$2:$A$501,"&gt;="&amp;DATE(Vorgaben!$C$4,10,1),Zeiten!$A$2:$A$501,"&lt;"&amp;DATE(Vorgaben!$C$4,11,1)))</f>
        <v/>
      </c>
      <c r="L39" s="28">
        <f>IF($A39="","",SUMIFS(Zeiten!$F$2:$F$501,Zeiten!$B$2:$B$501,$A39,Zeiten!$A$2:$A$501,"&gt;="&amp;DATE(Vorgaben!$C$4,11,1),Zeiten!$A$2:$A$501,"&lt;"&amp;DATE(Vorgaben!$C$4,12,1)))</f>
        <v/>
      </c>
      <c r="M39" s="28">
        <f>IF($A39="","",SUMIFS(Zeiten!$F$2:$F$501,Zeiten!$B$2:$B$501,$A39,Zeiten!$A$2:$A$501,"&gt;="&amp;DATE(Vorgaben!$C$4,12,1),Zeiten!$A$2:$A$501,"&lt;"&amp;DATE(Vorgaben!$C$4,13,1)))</f>
        <v/>
      </c>
      <c r="N39" s="28">
        <f>IF($A39="","",ROUND(SUM(B39:M39),2))</f>
        <v/>
      </c>
      <c r="O39" s="28">
        <f>IF($A39="","",SUMIFS(Zeiten!$L$2:$L$501,Zeiten!$B$2:$B$501,$A39,Zeiten!$A$2:$A$501,"&gt;="&amp;DATE(Vorgaben!$C$4,1,1),Zeiten!$A$2:$A$501,"&lt;"&amp;DATE(Vorgaben!$C$4+1,1,1)))</f>
        <v/>
      </c>
      <c r="P39" s="32">
        <f>IF($A39="","",COUNTIFS(Zeiten!$B$2:$B$501,$A39,Zeiten!$J$2:$J$501,"?*",Zeiten!$A$2:$A$501,"&gt;="&amp;DATE(Vorgaben!$C$4,1,1),Zeiten!$A$2:$A$501,"&lt;"&amp;DATE(Vorgaben!$C$4+1,1,1)))</f>
        <v/>
      </c>
    </row>
    <row r="40">
      <c r="A40" s="10">
        <f>IF(Personen!$B40="","",Personen!$B40)</f>
        <v/>
      </c>
      <c r="B40" s="28">
        <f>IF($A40="","",SUMIFS(Zeiten!$F$2:$F$501,Zeiten!$B$2:$B$501,$A40,Zeiten!$A$2:$A$501,"&gt;="&amp;DATE(Vorgaben!$C$4,1,1),Zeiten!$A$2:$A$501,"&lt;"&amp;DATE(Vorgaben!$C$4,2,1)))</f>
        <v/>
      </c>
      <c r="C40" s="28">
        <f>IF($A40="","",SUMIFS(Zeiten!$F$2:$F$501,Zeiten!$B$2:$B$501,$A40,Zeiten!$A$2:$A$501,"&gt;="&amp;DATE(Vorgaben!$C$4,2,1),Zeiten!$A$2:$A$501,"&lt;"&amp;DATE(Vorgaben!$C$4,3,1)))</f>
        <v/>
      </c>
      <c r="D40" s="28">
        <f>IF($A40="","",SUMIFS(Zeiten!$F$2:$F$501,Zeiten!$B$2:$B$501,$A40,Zeiten!$A$2:$A$501,"&gt;="&amp;DATE(Vorgaben!$C$4,3,1),Zeiten!$A$2:$A$501,"&lt;"&amp;DATE(Vorgaben!$C$4,4,1)))</f>
        <v/>
      </c>
      <c r="E40" s="28">
        <f>IF($A40="","",SUMIFS(Zeiten!$F$2:$F$501,Zeiten!$B$2:$B$501,$A40,Zeiten!$A$2:$A$501,"&gt;="&amp;DATE(Vorgaben!$C$4,4,1),Zeiten!$A$2:$A$501,"&lt;"&amp;DATE(Vorgaben!$C$4,5,1)))</f>
        <v/>
      </c>
      <c r="F40" s="28">
        <f>IF($A40="","",SUMIFS(Zeiten!$F$2:$F$501,Zeiten!$B$2:$B$501,$A40,Zeiten!$A$2:$A$501,"&gt;="&amp;DATE(Vorgaben!$C$4,5,1),Zeiten!$A$2:$A$501,"&lt;"&amp;DATE(Vorgaben!$C$4,6,1)))</f>
        <v/>
      </c>
      <c r="G40" s="28">
        <f>IF($A40="","",SUMIFS(Zeiten!$F$2:$F$501,Zeiten!$B$2:$B$501,$A40,Zeiten!$A$2:$A$501,"&gt;="&amp;DATE(Vorgaben!$C$4,6,1),Zeiten!$A$2:$A$501,"&lt;"&amp;DATE(Vorgaben!$C$4,7,1)))</f>
        <v/>
      </c>
      <c r="H40" s="28">
        <f>IF($A40="","",SUMIFS(Zeiten!$F$2:$F$501,Zeiten!$B$2:$B$501,$A40,Zeiten!$A$2:$A$501,"&gt;="&amp;DATE(Vorgaben!$C$4,7,1),Zeiten!$A$2:$A$501,"&lt;"&amp;DATE(Vorgaben!$C$4,8,1)))</f>
        <v/>
      </c>
      <c r="I40" s="28">
        <f>IF($A40="","",SUMIFS(Zeiten!$F$2:$F$501,Zeiten!$B$2:$B$501,$A40,Zeiten!$A$2:$A$501,"&gt;="&amp;DATE(Vorgaben!$C$4,8,1),Zeiten!$A$2:$A$501,"&lt;"&amp;DATE(Vorgaben!$C$4,9,1)))</f>
        <v/>
      </c>
      <c r="J40" s="28">
        <f>IF($A40="","",SUMIFS(Zeiten!$F$2:$F$501,Zeiten!$B$2:$B$501,$A40,Zeiten!$A$2:$A$501,"&gt;="&amp;DATE(Vorgaben!$C$4,9,1),Zeiten!$A$2:$A$501,"&lt;"&amp;DATE(Vorgaben!$C$4,10,1)))</f>
        <v/>
      </c>
      <c r="K40" s="28">
        <f>IF($A40="","",SUMIFS(Zeiten!$F$2:$F$501,Zeiten!$B$2:$B$501,$A40,Zeiten!$A$2:$A$501,"&gt;="&amp;DATE(Vorgaben!$C$4,10,1),Zeiten!$A$2:$A$501,"&lt;"&amp;DATE(Vorgaben!$C$4,11,1)))</f>
        <v/>
      </c>
      <c r="L40" s="28">
        <f>IF($A40="","",SUMIFS(Zeiten!$F$2:$F$501,Zeiten!$B$2:$B$501,$A40,Zeiten!$A$2:$A$501,"&gt;="&amp;DATE(Vorgaben!$C$4,11,1),Zeiten!$A$2:$A$501,"&lt;"&amp;DATE(Vorgaben!$C$4,12,1)))</f>
        <v/>
      </c>
      <c r="M40" s="28">
        <f>IF($A40="","",SUMIFS(Zeiten!$F$2:$F$501,Zeiten!$B$2:$B$501,$A40,Zeiten!$A$2:$A$501,"&gt;="&amp;DATE(Vorgaben!$C$4,12,1),Zeiten!$A$2:$A$501,"&lt;"&amp;DATE(Vorgaben!$C$4,13,1)))</f>
        <v/>
      </c>
      <c r="N40" s="28">
        <f>IF($A40="","",ROUND(SUM(B40:M40),2))</f>
        <v/>
      </c>
      <c r="O40" s="28">
        <f>IF($A40="","",SUMIFS(Zeiten!$L$2:$L$501,Zeiten!$B$2:$B$501,$A40,Zeiten!$A$2:$A$501,"&gt;="&amp;DATE(Vorgaben!$C$4,1,1),Zeiten!$A$2:$A$501,"&lt;"&amp;DATE(Vorgaben!$C$4+1,1,1)))</f>
        <v/>
      </c>
      <c r="P40" s="32">
        <f>IF($A40="","",COUNTIFS(Zeiten!$B$2:$B$501,$A40,Zeiten!$J$2:$J$501,"?*",Zeiten!$A$2:$A$501,"&gt;="&amp;DATE(Vorgaben!$C$4,1,1),Zeiten!$A$2:$A$501,"&lt;"&amp;DATE(Vorgaben!$C$4+1,1,1)))</f>
        <v/>
      </c>
    </row>
    <row r="41">
      <c r="A41" s="10">
        <f>IF(Personen!$B41="","",Personen!$B41)</f>
        <v/>
      </c>
      <c r="B41" s="28">
        <f>IF($A41="","",SUMIFS(Zeiten!$F$2:$F$501,Zeiten!$B$2:$B$501,$A41,Zeiten!$A$2:$A$501,"&gt;="&amp;DATE(Vorgaben!$C$4,1,1),Zeiten!$A$2:$A$501,"&lt;"&amp;DATE(Vorgaben!$C$4,2,1)))</f>
        <v/>
      </c>
      <c r="C41" s="28">
        <f>IF($A41="","",SUMIFS(Zeiten!$F$2:$F$501,Zeiten!$B$2:$B$501,$A41,Zeiten!$A$2:$A$501,"&gt;="&amp;DATE(Vorgaben!$C$4,2,1),Zeiten!$A$2:$A$501,"&lt;"&amp;DATE(Vorgaben!$C$4,3,1)))</f>
        <v/>
      </c>
      <c r="D41" s="28">
        <f>IF($A41="","",SUMIFS(Zeiten!$F$2:$F$501,Zeiten!$B$2:$B$501,$A41,Zeiten!$A$2:$A$501,"&gt;="&amp;DATE(Vorgaben!$C$4,3,1),Zeiten!$A$2:$A$501,"&lt;"&amp;DATE(Vorgaben!$C$4,4,1)))</f>
        <v/>
      </c>
      <c r="E41" s="28">
        <f>IF($A41="","",SUMIFS(Zeiten!$F$2:$F$501,Zeiten!$B$2:$B$501,$A41,Zeiten!$A$2:$A$501,"&gt;="&amp;DATE(Vorgaben!$C$4,4,1),Zeiten!$A$2:$A$501,"&lt;"&amp;DATE(Vorgaben!$C$4,5,1)))</f>
        <v/>
      </c>
      <c r="F41" s="28">
        <f>IF($A41="","",SUMIFS(Zeiten!$F$2:$F$501,Zeiten!$B$2:$B$501,$A41,Zeiten!$A$2:$A$501,"&gt;="&amp;DATE(Vorgaben!$C$4,5,1),Zeiten!$A$2:$A$501,"&lt;"&amp;DATE(Vorgaben!$C$4,6,1)))</f>
        <v/>
      </c>
      <c r="G41" s="28">
        <f>IF($A41="","",SUMIFS(Zeiten!$F$2:$F$501,Zeiten!$B$2:$B$501,$A41,Zeiten!$A$2:$A$501,"&gt;="&amp;DATE(Vorgaben!$C$4,6,1),Zeiten!$A$2:$A$501,"&lt;"&amp;DATE(Vorgaben!$C$4,7,1)))</f>
        <v/>
      </c>
      <c r="H41" s="28">
        <f>IF($A41="","",SUMIFS(Zeiten!$F$2:$F$501,Zeiten!$B$2:$B$501,$A41,Zeiten!$A$2:$A$501,"&gt;="&amp;DATE(Vorgaben!$C$4,7,1),Zeiten!$A$2:$A$501,"&lt;"&amp;DATE(Vorgaben!$C$4,8,1)))</f>
        <v/>
      </c>
      <c r="I41" s="28">
        <f>IF($A41="","",SUMIFS(Zeiten!$F$2:$F$501,Zeiten!$B$2:$B$501,$A41,Zeiten!$A$2:$A$501,"&gt;="&amp;DATE(Vorgaben!$C$4,8,1),Zeiten!$A$2:$A$501,"&lt;"&amp;DATE(Vorgaben!$C$4,9,1)))</f>
        <v/>
      </c>
      <c r="J41" s="28">
        <f>IF($A41="","",SUMIFS(Zeiten!$F$2:$F$501,Zeiten!$B$2:$B$501,$A41,Zeiten!$A$2:$A$501,"&gt;="&amp;DATE(Vorgaben!$C$4,9,1),Zeiten!$A$2:$A$501,"&lt;"&amp;DATE(Vorgaben!$C$4,10,1)))</f>
        <v/>
      </c>
      <c r="K41" s="28">
        <f>IF($A41="","",SUMIFS(Zeiten!$F$2:$F$501,Zeiten!$B$2:$B$501,$A41,Zeiten!$A$2:$A$501,"&gt;="&amp;DATE(Vorgaben!$C$4,10,1),Zeiten!$A$2:$A$501,"&lt;"&amp;DATE(Vorgaben!$C$4,11,1)))</f>
        <v/>
      </c>
      <c r="L41" s="28">
        <f>IF($A41="","",SUMIFS(Zeiten!$F$2:$F$501,Zeiten!$B$2:$B$501,$A41,Zeiten!$A$2:$A$501,"&gt;="&amp;DATE(Vorgaben!$C$4,11,1),Zeiten!$A$2:$A$501,"&lt;"&amp;DATE(Vorgaben!$C$4,12,1)))</f>
        <v/>
      </c>
      <c r="M41" s="28">
        <f>IF($A41="","",SUMIFS(Zeiten!$F$2:$F$501,Zeiten!$B$2:$B$501,$A41,Zeiten!$A$2:$A$501,"&gt;="&amp;DATE(Vorgaben!$C$4,12,1),Zeiten!$A$2:$A$501,"&lt;"&amp;DATE(Vorgaben!$C$4,13,1)))</f>
        <v/>
      </c>
      <c r="N41" s="28">
        <f>IF($A41="","",ROUND(SUM(B41:M41),2))</f>
        <v/>
      </c>
      <c r="O41" s="28">
        <f>IF($A41="","",SUMIFS(Zeiten!$L$2:$L$501,Zeiten!$B$2:$B$501,$A41,Zeiten!$A$2:$A$501,"&gt;="&amp;DATE(Vorgaben!$C$4,1,1),Zeiten!$A$2:$A$501,"&lt;"&amp;DATE(Vorgaben!$C$4+1,1,1)))</f>
        <v/>
      </c>
      <c r="P41" s="32">
        <f>IF($A41="","",COUNTIFS(Zeiten!$B$2:$B$501,$A41,Zeiten!$J$2:$J$501,"?*",Zeiten!$A$2:$A$501,"&gt;="&amp;DATE(Vorgaben!$C$4,1,1),Zeiten!$A$2:$A$501,"&lt;"&amp;DATE(Vorgaben!$C$4+1,1,1)))</f>
        <v/>
      </c>
    </row>
    <row r="43">
      <c r="A43" s="14" t="inlineStr">
        <is>
          <t>Betrieb gesamt</t>
        </is>
      </c>
      <c r="B43" s="33">
        <f>SUM(B2:B41)</f>
        <v/>
      </c>
      <c r="C43" s="33">
        <f>SUM(C2:C41)</f>
        <v/>
      </c>
      <c r="D43" s="33">
        <f>SUM(D2:D41)</f>
        <v/>
      </c>
      <c r="E43" s="33">
        <f>SUM(E2:E41)</f>
        <v/>
      </c>
      <c r="F43" s="33">
        <f>SUM(F2:F41)</f>
        <v/>
      </c>
      <c r="G43" s="33">
        <f>SUM(G2:G41)</f>
        <v/>
      </c>
      <c r="H43" s="33">
        <f>SUM(H2:H41)</f>
        <v/>
      </c>
      <c r="I43" s="33">
        <f>SUM(I2:I41)</f>
        <v/>
      </c>
      <c r="J43" s="33">
        <f>SUM(J2:J41)</f>
        <v/>
      </c>
      <c r="K43" s="33">
        <f>SUM(K2:K41)</f>
        <v/>
      </c>
      <c r="L43" s="33">
        <f>SUM(L2:L41)</f>
        <v/>
      </c>
      <c r="M43" s="33">
        <f>SUM(M2:M41)</f>
        <v/>
      </c>
      <c r="N43" s="33">
        <f>SUM(N2:N41)</f>
        <v/>
      </c>
      <c r="O43" s="33">
        <f>SUM(O2:O41)</f>
        <v/>
      </c>
      <c r="P43" s="34">
        <f>SUM(P2:P41)</f>
        <v/>
      </c>
    </row>
    <row r="44">
      <c r="A44" s="13" t="inlineStr">
        <is>
          <t>Die Auswertung zählt nur Zeilen mit dem Status „erfasst“ und nur das Jahr, das auf dem Blatt „Vorgaben“ steht.</t>
        </is>
      </c>
    </row>
  </sheetData>
  <mergeCells count="1">
    <mergeCell ref="A44:L44"/>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B2:F23"/>
  <sheetViews>
    <sheetView showGridLines="0" workbookViewId="0">
      <selection activeCell="A1" sqref="A1"/>
    </sheetView>
  </sheetViews>
  <sheetFormatPr baseColWidth="8" defaultRowHeight="15"/>
  <cols>
    <col width="3" customWidth="1" min="1" max="1"/>
    <col width="30" customWidth="1" min="2" max="2"/>
    <col width="40" customWidth="1" min="3" max="3"/>
    <col width="14" customWidth="1" min="4" max="4"/>
    <col width="18" customWidth="1" min="5" max="5"/>
    <col width="4" customWidth="1" min="6" max="6"/>
  </cols>
  <sheetData>
    <row r="2">
      <c r="B2" s="1" t="inlineStr">
        <is>
          <t>Was diese Datei nicht kann</t>
        </is>
      </c>
    </row>
    <row r="4">
      <c r="B4" s="4" t="inlineStr">
        <is>
          <t>Sie führt den Nachweis über Beginn, Ende und Dauer. Drei Dinge kann sie nicht:</t>
        </is>
      </c>
    </row>
    <row r="5"/>
    <row r="6"/>
    <row r="8" ht="46" customHeight="1">
      <c r="B8" s="3" t="inlineStr">
        <is>
          <t>Die Ruhezeit prüfen</t>
        </is>
      </c>
      <c r="C8" s="4" t="inlineStr">
        <is>
          <t>Elf Stunden zwischen zwei Arbeitstagen (§ 5 ArbZG) sieht sie nicht — dafür müsste sie über Zeilen und Tage hinweg rechnen. Der Wert steht auf dem Blatt „Vorgaben“ als Erinnerung.</t>
        </is>
      </c>
    </row>
    <row r="9" ht="46" customHeight="1">
      <c r="B9" s="3" t="inlineStr">
        <is>
          <t>Mehrere Meldungen zeigen</t>
        </is>
      </c>
      <c r="C9" s="4" t="inlineStr">
        <is>
          <t>Die Spalte „Prüfung“ nennt je Zeile ein Problem. Ist auch das zweite da, siehst du es erst, wenn das erste behoben ist.</t>
        </is>
      </c>
    </row>
    <row r="10" ht="46" customHeight="1">
      <c r="B10" s="3" t="inlineStr">
        <is>
          <t>Die Lohnabrechnung ersetzen</t>
        </is>
      </c>
      <c r="C10" s="4" t="inlineStr">
        <is>
          <t>Zuschläge, Urlaub, Krankheit, Sozialabgaben und Pauschalen stehen nicht drin. Der Nachweis ist die Grundlage der Abrechnung, nicht die Abrechnung.</t>
        </is>
      </c>
    </row>
    <row r="12" ht="16" customHeight="1">
      <c r="B12" s="35" t="n"/>
      <c r="C12" s="35" t="n"/>
      <c r="D12" s="35" t="n"/>
      <c r="E12" s="35" t="n"/>
      <c r="F12" s="35" t="n"/>
    </row>
    <row r="13" ht="34" customHeight="1">
      <c r="B13" s="35" t="n"/>
      <c r="C13" s="35" t="n"/>
      <c r="D13" s="35" t="n"/>
      <c r="E13" s="35" t="n"/>
      <c r="F13" s="35" t="n"/>
    </row>
    <row r="14" ht="10" customHeight="1">
      <c r="B14" s="35" t="n"/>
      <c r="C14" s="35" t="n"/>
      <c r="D14" s="35" t="n"/>
      <c r="E14" s="35" t="n"/>
      <c r="F14" s="35" t="n"/>
    </row>
    <row r="15" ht="6" customHeight="1">
      <c r="B15" s="35" t="n"/>
      <c r="C15" s="35" t="n"/>
      <c r="D15" s="35" t="n"/>
      <c r="E15" s="35" t="n"/>
      <c r="F15" s="35" t="n"/>
    </row>
    <row r="16">
      <c r="B16" s="36" t="inlineStr">
        <is>
          <t>Das Hofbuch erfasst Arbeitszeit dort, wo sie anfällt — an der Maßnahme auf dem Schlag — und storniert, statt zu löschen. Die Vorlage hier bleibt kostenlos.</t>
        </is>
      </c>
      <c r="D16" s="35" t="n"/>
      <c r="E16" s="35" t="n"/>
      <c r="F16" s="35" t="n"/>
    </row>
    <row r="17">
      <c r="D17" s="35" t="n"/>
      <c r="E17" s="35" t="n"/>
      <c r="F17" s="35" t="n"/>
    </row>
    <row r="18">
      <c r="D18" s="35" t="n"/>
      <c r="E18" s="35" t="n"/>
      <c r="F18" s="35" t="n"/>
    </row>
    <row r="19">
      <c r="B19" s="37" t="inlineStr">
        <is>
          <t>hofbuch.de/vorlagen</t>
        </is>
      </c>
      <c r="C19" s="35" t="n"/>
      <c r="D19" s="35" t="n"/>
      <c r="E19" s="38" t="inlineStr">
        <is>
          <t>Alle Vorlagen, kostenlos</t>
        </is>
      </c>
      <c r="F19" s="35" t="n"/>
    </row>
    <row r="20" ht="10" customHeight="1">
      <c r="B20" s="35" t="n"/>
      <c r="C20" s="35" t="n"/>
      <c r="D20" s="35" t="n"/>
      <c r="E20" s="35" t="n"/>
      <c r="F20" s="35" t="n"/>
    </row>
    <row r="23">
      <c r="B23" s="2" t="inlineStr">
        <is>
          <t>Version 1.0 · Stand 23.08.2026 · Keine Rechtsberatung.</t>
        </is>
      </c>
    </row>
  </sheetData>
  <mergeCells count="5">
    <mergeCell ref="B16:C18"/>
    <mergeCell ref="B4:E6"/>
    <mergeCell ref="C8:E8"/>
    <mergeCell ref="C9:E9"/>
    <mergeCell ref="C10:E10"/>
  </mergeCells>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2026-08-23T14:09:43Z</dcterms:created>
  <dcterms:modified xmlns:dcterms="http://purl.org/dc/terms/" xmlns:xsi="http://www.w3.org/2001/XMLSchema-instance" xsi:type="dcterms:W3CDTF">2026-08-23T14:09:44Z</dcterms:modified>
</cp:coreProperties>
</file>