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comments/comment1.xml" ContentType="application/vnd.openxmlformats-officedocument.spreadsheetml.comments+xml"/>
  <Override PartName="/xl/worksheets/sheet5.xml" ContentType="application/vnd.openxmlformats-officedocument.spreadsheetml.worksheet+xml"/>
  <Override PartName="/xl/comments/comment2.xml" ContentType="application/vnd.openxmlformats-officedocument.spreadsheetml.comments+xml"/>
  <Override PartName="/xl/worksheets/sheet6.xml" ContentType="application/vnd.openxmlformats-officedocument.spreadsheetml.worksheet+xml"/>
  <Override PartName="/xl/comments/comment3.xml" ContentType="application/vnd.openxmlformats-officedocument.spreadsheetml.comments+xml"/>
  <Override PartName="/xl/worksheets/sheet7.xml" ContentType="application/vnd.openxmlformats-officedocument.spreadsheetml.worksheet+xml"/>
  <Override PartName="/xl/comments/comment4.xml" ContentType="application/vnd.openxmlformats-officedocument.spreadsheetml.comments+xml"/>
  <Override PartName="/xl/worksheets/sheet8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Ausfüllhilfe" sheetId="2" state="visible" r:id="rId2"/>
    <sheet xmlns:r="http://schemas.openxmlformats.org/officeDocument/2006/relationships" name="Vorgaben" sheetId="3" state="visible" r:id="rId3"/>
    <sheet xmlns:r="http://schemas.openxmlformats.org/officeDocument/2006/relationships" name="Feiertage" sheetId="4" state="visible" r:id="rId4"/>
    <sheet xmlns:r="http://schemas.openxmlformats.org/officeDocument/2006/relationships" name="Personen" sheetId="5" state="visible" r:id="rId5"/>
    <sheet xmlns:r="http://schemas.openxmlformats.org/officeDocument/2006/relationships" name="Abwesenheiten" sheetId="6" state="visible" r:id="rId6"/>
    <sheet xmlns:r="http://schemas.openxmlformats.org/officeDocument/2006/relationships" name="Konten" sheetId="7" state="visible" r:id="rId7"/>
    <sheet xmlns:r="http://schemas.openxmlformats.org/officeDocument/2006/relationships" name="Grenzen" sheetId="8" state="visible" r:id="rId8"/>
  </sheets>
  <definedNames>
    <definedName name="_xlnm.Print_Area" localSheetId="0">'Start'!$A$1:$F$38</definedName>
    <definedName name="_xlnm._FilterDatabase" localSheetId="3" hidden="1">'Feiertage'!$A$1:$B$61</definedName>
    <definedName name="_xlnm.Print_Titles" localSheetId="3">'Feiertage'!$1:$1</definedName>
    <definedName name="_xlnm._FilterDatabase" localSheetId="4" hidden="1">'Personen'!$A$1:$J$61</definedName>
    <definedName name="_xlnm.Print_Titles" localSheetId="4">'Personen'!$1:$1</definedName>
    <definedName name="_xlnm._FilterDatabase" localSheetId="5" hidden="1">'Abwesenheiten'!$A$1:$I$401</definedName>
    <definedName name="_xlnm.Print_Titles" localSheetId="5">'Abwesenheiten'!$1:$1</definedName>
    <definedName name="_xlnm._FilterDatabase" localSheetId="6" hidden="1">'Konten'!$A$1:$N$61</definedName>
    <definedName name="_xlnm.Print_Titles" localSheetId="6">'Konten'!$1:$1</definedName>
    <definedName name="_xlnm.Print_Area" localSheetId="7">'Grenzen'!$A$1:$F$23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#,##0.0"/>
  </numFmts>
  <fonts count="8">
    <font>
      <name val="Calibri"/>
      <family val="2"/>
      <color theme="1"/>
      <sz val="11"/>
      <scheme val="minor"/>
    </font>
    <font>
      <name val="Arial"/>
      <b val="1"/>
      <color rgb="002F4B3F"/>
      <sz val="16"/>
    </font>
    <font>
      <name val="Arial"/>
      <color rgb="006B6B66"/>
      <sz val="9"/>
    </font>
    <font>
      <name val="Arial"/>
      <b val="1"/>
      <sz val="10"/>
    </font>
    <font>
      <name val="Arial"/>
      <sz val="10"/>
    </font>
    <font>
      <name val="Arial"/>
      <i val="1"/>
      <color rgb="008A8A85"/>
      <sz val="10"/>
    </font>
    <font>
      <name val="Arial"/>
      <b val="1"/>
      <color rgb="00FFFFFF"/>
      <sz val="10"/>
    </font>
    <font>
      <name val="Arial"/>
      <b val="1"/>
      <color rgb="003F5A28"/>
      <sz val="10"/>
    </font>
  </fonts>
  <fills count="6">
    <fill>
      <patternFill/>
    </fill>
    <fill>
      <patternFill patternType="gray125"/>
    </fill>
    <fill>
      <patternFill patternType="solid">
        <fgColor rgb="00FFF3C4"/>
      </patternFill>
    </fill>
    <fill>
      <patternFill patternType="solid">
        <fgColor rgb="00F2F2F0"/>
      </patternFill>
    </fill>
    <fill>
      <patternFill patternType="solid">
        <fgColor rgb="002F4B3F"/>
      </patternFill>
    </fill>
    <fill>
      <patternFill patternType="solid">
        <fgColor rgb="00ECEFDD"/>
      </patternFill>
    </fill>
  </fills>
  <borders count="2">
    <border>
      <left/>
      <right/>
      <top/>
      <bottom/>
      <diagonal/>
    </border>
    <border>
      <left style="thin">
        <color rgb="00D9D6CE"/>
      </left>
      <right style="thin">
        <color rgb="00D9D6CE"/>
      </right>
      <top style="thin">
        <color rgb="00D9D6CE"/>
      </top>
      <bottom style="thin">
        <color rgb="00D9D6CE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top" wrapText="1"/>
    </xf>
    <xf numFmtId="0" fontId="5" fillId="3" borderId="0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0" fontId="6" fillId="4" borderId="0" pivotButton="0" quotePrefix="0" xfId="0"/>
    <xf numFmtId="0" fontId="3" fillId="0" borderId="1" pivotButton="0" quotePrefix="0" xfId="0"/>
    <xf numFmtId="0" fontId="4" fillId="0" borderId="1" pivotButton="0" quotePrefix="0" xfId="0"/>
    <xf numFmtId="0" fontId="4" fillId="0" borderId="1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" fontId="0" fillId="2" borderId="1" pivotButton="0" quotePrefix="0" xfId="0"/>
    <xf numFmtId="3" fontId="0" fillId="2" borderId="1" pivotButton="0" quotePrefix="0" xfId="0"/>
    <xf numFmtId="0" fontId="6" fillId="4" borderId="0" applyAlignment="1" pivotButton="0" quotePrefix="0" xfId="0">
      <alignment vertical="center" wrapText="1"/>
    </xf>
    <xf numFmtId="165" fontId="5" fillId="3" borderId="1" pivotButton="0" quotePrefix="0" xfId="0"/>
    <xf numFmtId="0" fontId="5" fillId="3" borderId="1" pivotButton="0" quotePrefix="0" xfId="0"/>
    <xf numFmtId="165" fontId="0" fillId="0" borderId="1" pivotButton="0" quotePrefix="0" xfId="0"/>
    <xf numFmtId="0" fontId="0" fillId="0" borderId="1" pivotButton="0" quotePrefix="0" xfId="0"/>
    <xf numFmtId="3" fontId="5" fillId="3" borderId="1" pivotButton="0" quotePrefix="0" xfId="0"/>
    <xf numFmtId="166" fontId="0" fillId="0" borderId="1" pivotButton="0" quotePrefix="0" xfId="0"/>
    <xf numFmtId="3" fontId="0" fillId="0" borderId="1" pivotButton="0" quotePrefix="0" xfId="0"/>
    <xf numFmtId="166" fontId="4" fillId="0" borderId="1" pivotButton="0" quotePrefix="0" xfId="0"/>
    <xf numFmtId="165" fontId="4" fillId="0" borderId="1" pivotButton="0" quotePrefix="0" xfId="0"/>
    <xf numFmtId="3" fontId="4" fillId="0" borderId="1" pivotButton="0" quotePrefix="0" xfId="0"/>
    <xf numFmtId="166" fontId="3" fillId="0" borderId="0" pivotButton="0" quotePrefix="0" xfId="0"/>
    <xf numFmtId="0" fontId="0" fillId="5" borderId="0" pivotButton="0" quotePrefix="0" xfId="0"/>
    <xf numFmtId="0" fontId="4" fillId="5" borderId="0" applyAlignment="1" pivotButton="0" quotePrefix="0" xfId="0">
      <alignment vertical="top" wrapText="1"/>
    </xf>
    <xf numFmtId="0" fontId="7" fillId="5" borderId="0" pivotButton="0" quotePrefix="0" xfId="0"/>
    <xf numFmtId="0" fontId="2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omments/comment1.xml><?xml version="1.0" encoding="utf-8"?>
<comments xmlns="http://schemas.openxmlformats.org/spreadsheetml/2006/main">
  <authors>
    <author>Hofbuch</author>
  </authors>
  <commentList>
    <comment ref="A1" authorId="0" shapeId="0">
      <text>
        <t>Feiertage sind Landesrecht — wir liefern bewusst keine Liste mit, die für dein Bundesland falsch wäre.</t>
      </text>
    </comment>
  </commentList>
</comments>
</file>

<file path=xl/comments/comment2.xml><?xml version="1.0" encoding="utf-8"?>
<comments xmlns="http://schemas.openxmlformats.org/spreadsheetml/2006/main">
  <authors>
    <author>Hofbuch</author>
  </authors>
  <commentList>
    <comment ref="D1" authorId="0" shapeId="0">
      <text>
        <t>Fünf: die Datei zählt Montag bis Freitag. Sechs: Montag bis Samstag. Andere Zahlen rechnet sie beim Anspruch mit, beim Auszählen der Abwesenheit aber nicht — dafür ist die Spalte „Korrektur“ da.</t>
      </text>
    </comment>
    <comment ref="H1" authorId="0" shapeId="0">
      <text>
        <t>Für Tarif, Betriebsvereinbarung oder gesetzliche Zusatzansprüche. Ein Grund gehört hier nicht hinein.</t>
      </text>
    </comment>
  </commentList>
</comments>
</file>

<file path=xl/comments/comment3.xml><?xml version="1.0" encoding="utf-8"?>
<comments xmlns="http://schemas.openxmlformats.org/spreadsheetml/2006/main">
  <authors>
    <author>Hofbuch</author>
  </authors>
  <commentList>
    <comment ref="F1" authorId="0" shapeId="0">
      <text>
        <t>Gezählt nach den Arbeitstagen je Woche der Person, ohne Feiertage aus dem Blatt „Feiertage“.</t>
      </text>
    </comment>
  </commentList>
</comments>
</file>

<file path=xl/comments/comment4.xml><?xml version="1.0" encoding="utf-8"?>
<comments xmlns="http://schemas.openxmlformats.org/spreadsheetml/2006/main">
  <authors>
    <author>Hofbuch</author>
  </authors>
  <commentList>
    <comment ref="G1" authorId="0" shapeId="0">
      <text>
        <t>Ein Zwölftel je vollem Monat im Jahr. Bruchteile ab einem halben Tag werden aufgerundet, kleinere bleiben stehen — § 5 Abs. 2 BUrlG.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Relationship Type="http://schemas.openxmlformats.org/officeDocument/2006/relationships/image" Target="/xl/media/image4.png" Id="rId2"/></Relationships>
</file>

<file path=xl/drawings/drawing1.xml><?xml version="1.0" encoding="utf-8"?>
<wsDr xmlns="http://schemas.openxmlformats.org/drawingml/2006/spreadsheetDrawing">
  <oneCellAnchor>
    <from>
      <col>4</col>
      <colOff>0</colOff>
      <row>1</row>
      <rowOff>0</rowOff>
    </from>
    <ext cx="1333500" cy="333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12</row>
      <rowOff>0</rowOff>
    </from>
    <ext cx="1333500" cy="333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12</row>
      <rowOff>0</rowOff>
    </from>
    <ext cx="1428750" cy="361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4</col>
      <colOff>0</colOff>
      <row>12</row>
      <rowOff>0</rowOff>
    </from>
    <ext cx="990600" cy="990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7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F3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40" customWidth="1" min="3" max="3"/>
    <col width="20" customWidth="1" min="4" max="4"/>
    <col width="18" customWidth="1" min="5" max="5"/>
    <col width="12" customWidth="1" min="6" max="6"/>
  </cols>
  <sheetData>
    <row r="2">
      <c r="B2" s="1" t="inlineStr">
        <is>
          <t>Urlaubsplaner</t>
        </is>
      </c>
    </row>
    <row r="3">
      <c r="B3" s="2" t="inlineStr">
        <is>
          <t>Version 1.0 · Stand 23.08.2026 · hofbuch.de/vorlagen</t>
        </is>
      </c>
    </row>
    <row r="5">
      <c r="B5" s="3" t="inlineStr">
        <is>
          <t>Wofür diese Datei ist</t>
        </is>
      </c>
    </row>
    <row r="6">
      <c r="B6" s="4" t="inlineStr">
        <is>
          <t>Urlaubsanspruch, genommene und geplante Tage je Person. Die Datei rechnet den anteiligen Anspruch bei Ein- und Austritt im Jahr, zählt die Werktage einer Abwesenheit aus und meldet, wenn mehr geplant ist als zusteht oder ein Übertrag zu verfallen droht.</t>
        </is>
      </c>
    </row>
    <row r="7"/>
    <row r="8"/>
    <row r="10">
      <c r="B10" s="3" t="inlineStr">
        <is>
          <t>Rechtsgrundlagen und Fristen</t>
        </is>
      </c>
    </row>
    <row r="11">
      <c r="B11" s="4" t="inlineStr">
        <is>
          <t>§ 3 BUrlG</t>
        </is>
      </c>
      <c r="C11" s="2" t="inlineStr">
        <is>
          <t>mindestens 24 Werktage bei sechs Arbeitstagen je Woche, also 20 bei fünf</t>
        </is>
      </c>
    </row>
    <row r="12">
      <c r="B12" s="4" t="inlineStr">
        <is>
          <t>§ 4 BUrlG</t>
        </is>
      </c>
      <c r="C12" s="2" t="inlineStr">
        <is>
          <t>der volle Anspruch entsteht nach sechs Monaten Wartezeit</t>
        </is>
      </c>
    </row>
    <row r="13">
      <c r="B13" s="4" t="inlineStr">
        <is>
          <t>§ 5 BUrlG</t>
        </is>
      </c>
      <c r="C13" s="2" t="inlineStr">
        <is>
          <t>sonst ein Zwölftel je vollem Monat; Bruchteile ab einem halben Tag aufrunden</t>
        </is>
      </c>
    </row>
    <row r="14">
      <c r="B14" s="4" t="inlineStr">
        <is>
          <t>§ 7 Abs. 3 BUrlG</t>
        </is>
      </c>
      <c r="C14" s="2" t="inlineStr">
        <is>
          <t>Übertrag ins Folgejahr nur mit Grund, dann bis zum 31. März</t>
        </is>
      </c>
    </row>
    <row r="15">
      <c r="B15" s="4" t="inlineStr">
        <is>
          <t>Verfall</t>
        </is>
      </c>
      <c r="C15" s="2" t="inlineStr">
        <is>
          <t>nur wenn der Betrieb rechtzeitig auf den Resturlaub hingewiesen hat — BAG, 19.02.2019, 9 AZR 541/15</t>
        </is>
      </c>
    </row>
    <row r="17">
      <c r="B17" s="3" t="inlineStr">
        <is>
          <t>So füllst du sie aus</t>
        </is>
      </c>
    </row>
    <row r="18">
      <c r="B18" s="4" t="inlineStr">
        <is>
          <t>1. Blatt „Vorgaben“: Jahr und gesetzlicher Mindesturlaub.</t>
        </is>
      </c>
    </row>
    <row r="19">
      <c r="B19" s="4" t="inlineStr">
        <is>
          <t>2. Blatt „Feiertage“: die Feiertage deines Bundeslandes eintragen — die sind Landesrecht.</t>
        </is>
      </c>
    </row>
    <row r="20">
      <c r="B20" s="4" t="inlineStr">
        <is>
          <t>3. Blatt „Personen“: Arbeitstage je Woche, Ein- und Austritt, Vertragstage, Übertrag.</t>
        </is>
      </c>
    </row>
    <row r="21">
      <c r="B21" s="4" t="inlineStr">
        <is>
          <t>4. Blatt „Abwesenheiten“: je Zeitraum eine Zeile. Die Werktage rechnen sich.</t>
        </is>
      </c>
    </row>
    <row r="22">
      <c r="B22" s="4" t="inlineStr">
        <is>
          <t>5. Blatt „Konten“: Anspruch, genommen, geplant, Rest und Prüfung je Person.</t>
        </is>
      </c>
    </row>
    <row r="24">
      <c r="B24" s="3" t="inlineStr">
        <is>
          <t>Zellen-Legende</t>
        </is>
      </c>
    </row>
    <row r="25">
      <c r="B25" s="5" t="inlineStr">
        <is>
          <t>Gelb</t>
        </is>
      </c>
      <c r="C25" s="4" t="inlineStr">
        <is>
          <t>ausfüllen</t>
        </is>
      </c>
    </row>
    <row r="26">
      <c r="B26" s="6" t="inlineStr">
        <is>
          <t>Grau/kursiv</t>
        </is>
      </c>
      <c r="C26" s="4" t="inlineStr">
        <is>
          <t>Beispielzeile — überschreiben oder löschen</t>
        </is>
      </c>
    </row>
    <row r="27">
      <c r="B27" s="4" t="inlineStr">
        <is>
          <t>Weiß</t>
        </is>
      </c>
      <c r="C27" s="4" t="inlineStr">
        <is>
          <t>rechnet sich selbst — bitte nicht überschreiben</t>
        </is>
      </c>
    </row>
    <row r="29">
      <c r="B29" s="3" t="inlineStr">
        <is>
          <t>Betriebsangaben</t>
        </is>
      </c>
    </row>
    <row r="30">
      <c r="B30" s="4" t="inlineStr">
        <is>
          <t>Betrieb</t>
        </is>
      </c>
      <c r="C30" s="7" t="inlineStr"/>
    </row>
    <row r="31">
      <c r="B31" s="4" t="inlineStr">
        <is>
          <t>Jahr</t>
        </is>
      </c>
      <c r="C31" s="7" t="inlineStr"/>
    </row>
    <row r="32">
      <c r="B32" s="4" t="inlineStr">
        <is>
          <t>Verantwortlich</t>
        </is>
      </c>
      <c r="C32" s="7" t="inlineStr"/>
    </row>
    <row r="34">
      <c r="B34" s="2" t="inlineStr">
        <is>
          <t>Keine Rechtsberatung. Prüfe die für deinen Betrieb und dein Bundesland geltenden Vorgaben; Landesrecht, Auflagen und Verbandsrichtlinien können mehr verlangen.</t>
        </is>
      </c>
    </row>
    <row r="35"/>
    <row r="37">
      <c r="B37" s="2" t="inlineStr">
        <is>
          <t>Quellen: §§ 3, 4, 5, 7 BUrlG · BAG 19.02.2019 – 9 AZR 541/15 (Hinweispflicht vor dem Verfall) · Personen- und Statusmodell aus dem Arbeitszeitnachweis dieser Bibliothek</t>
        </is>
      </c>
    </row>
    <row r="38"/>
  </sheetData>
  <mergeCells count="8">
    <mergeCell ref="B21:F21"/>
    <mergeCell ref="B20:F20"/>
    <mergeCell ref="B34:F35"/>
    <mergeCell ref="B19:F19"/>
    <mergeCell ref="B37:F38"/>
    <mergeCell ref="B22:F22"/>
    <mergeCell ref="B6:F8"/>
    <mergeCell ref="B18:F18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78" customWidth="1" min="3" max="3"/>
  </cols>
  <sheetData>
    <row r="1">
      <c r="A1" s="8" t="inlineStr">
        <is>
          <t>Blatt</t>
        </is>
      </c>
      <c r="B1" s="8" t="inlineStr">
        <is>
          <t>Spalte</t>
        </is>
      </c>
      <c r="C1" s="8" t="inlineStr">
        <is>
          <t>Was gehört hinein</t>
        </is>
      </c>
    </row>
    <row r="2" ht="28" customHeight="1">
      <c r="A2" s="9" t="inlineStr">
        <is>
          <t>Feiertage</t>
        </is>
      </c>
      <c r="B2" s="10" t="inlineStr">
        <is>
          <t>Datum</t>
        </is>
      </c>
      <c r="C2" s="11" t="inlineStr">
        <is>
          <t>Feiertage sind Landesrecht, deshalb liefern wir keine mit. Trag die deines Bundeslandes ein, sonst zählt die Datei sie als Urlaubstage.</t>
        </is>
      </c>
    </row>
    <row r="3" ht="28" customHeight="1">
      <c r="A3" s="9" t="inlineStr">
        <is>
          <t>Personen</t>
        </is>
      </c>
      <c r="B3" s="10" t="inlineStr">
        <is>
          <t>Arbeitstage je Woche</t>
        </is>
      </c>
      <c r="C3" s="11" t="inlineStr">
        <is>
          <t>Entscheidet den Anspruch und die Zählweise. Bei fünf zählt die Datei Montag bis Freitag, bei sechs Montag bis Samstag. Andere Modelle rechnet sie nicht — dann trägst du die Tage in „Korrektur“ ein.</t>
        </is>
      </c>
    </row>
    <row r="4" ht="28" customHeight="1">
      <c r="A4" s="9" t="inlineStr">
        <is>
          <t>Personen</t>
        </is>
      </c>
      <c r="B4" s="10" t="inlineStr">
        <is>
          <t>Urlaubstage laut Vertrag</t>
        </is>
      </c>
      <c r="C4" s="11" t="inlineStr">
        <is>
          <t>Leer lassen heißt: gesetzlicher Mindestanspruch, also vier Tage je Arbeitstag der Woche.</t>
        </is>
      </c>
    </row>
    <row r="5" ht="28" customHeight="1">
      <c r="A5" s="9" t="inlineStr">
        <is>
          <t>Personen</t>
        </is>
      </c>
      <c r="B5" s="10" t="inlineStr">
        <is>
          <t>Zusatztage</t>
        </is>
      </c>
      <c r="C5" s="11" t="inlineStr">
        <is>
          <t>Alles, was über den Vertrag hinausgeht — Tarif, Betriebsvereinbarung oder ein gesetzlicher Zusatzanspruch wie die fünf Tage nach § 208 SGB IX. Die Datei fragt bewusst nicht nach dem Grund.</t>
        </is>
      </c>
    </row>
    <row r="6" ht="28" customHeight="1">
      <c r="A6" s="9" t="inlineStr">
        <is>
          <t>Personen</t>
        </is>
      </c>
      <c r="B6" s="10" t="inlineStr">
        <is>
          <t>Übertrag aus Vorjahr</t>
        </is>
      </c>
      <c r="C6" s="11" t="inlineStr">
        <is>
          <t>Nur eintragen, wenn es einen Übertragungsgrund gab. Diese Tage verfallen am 31. März.</t>
        </is>
      </c>
    </row>
    <row r="7" ht="28" customHeight="1">
      <c r="A7" s="9" t="inlineStr">
        <is>
          <t>Abwesenheiten</t>
        </is>
      </c>
      <c r="B7" s="10" t="inlineStr">
        <is>
          <t>Art</t>
        </is>
      </c>
      <c r="C7" s="11" t="inlineStr">
        <is>
          <t>Nur „Urlaub“ zählt gegen das Konto. Krank, Sonderurlaub und unbezahlte Freistellung stehen zur Übersicht daneben.</t>
        </is>
      </c>
    </row>
    <row r="8" ht="28" customHeight="1">
      <c r="A8" s="9" t="inlineStr">
        <is>
          <t>Abwesenheiten</t>
        </is>
      </c>
      <c r="B8" s="10" t="inlineStr">
        <is>
          <t>Status</t>
        </is>
      </c>
      <c r="C8" s="11" t="inlineStr">
        <is>
          <t>„beantragt“ und „genehmigt“ zählen als geplant, „genommen“ als verbraucht, „abgelehnt“ gar nicht.</t>
        </is>
      </c>
    </row>
    <row r="9" ht="28" customHeight="1">
      <c r="A9" s="9" t="inlineStr">
        <is>
          <t>Abwesenheiten</t>
        </is>
      </c>
      <c r="B9" s="10" t="inlineStr">
        <is>
          <t>Korrektur</t>
        </is>
      </c>
      <c r="C9" s="11" t="inlineStr">
        <is>
          <t>Halbe Tage, Schichtmodelle, Sonderfälle. Wird zu den berechneten Werktagen addiert und darf negativ sein.</t>
        </is>
      </c>
    </row>
    <row r="10" ht="28" customHeight="1">
      <c r="A10" s="9" t="inlineStr">
        <is>
          <t>Konten</t>
        </is>
      </c>
      <c r="B10" s="10" t="inlineStr">
        <is>
          <t>Anspruch anteilig</t>
        </is>
      </c>
      <c r="C10" s="11" t="inlineStr">
        <is>
          <t>Ein Zwölftel je vollem Beschäftigungsmonat im Jahr, wenn jemand unterjährig kommt oder geht. Bruchteile ab einem halben Tag rundet die Datei auf, kleinere lässt sie stehen — so steht es in § 5 Abs. 2.</t>
        </is>
      </c>
    </row>
    <row r="11" ht="28" customHeight="1">
      <c r="A11" s="9" t="inlineStr">
        <is>
          <t>Konten</t>
        </is>
      </c>
      <c r="B11" s="10" t="inlineStr">
        <is>
          <t>Prüfung</t>
        </is>
      </c>
      <c r="C11" s="11" t="inlineStr">
        <is>
          <t>In dieser Reihenfolge: mehr als Anspruch, Rest bei Austritt, Übertrag verfällt, Übertragsfrist vorbei.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1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50" customWidth="1" min="2" max="2"/>
    <col width="16" customWidth="1" min="3" max="3"/>
  </cols>
  <sheetData>
    <row r="2">
      <c r="B2" s="12" t="inlineStr">
        <is>
          <t>Vorgaben</t>
        </is>
      </c>
    </row>
    <row r="3">
      <c r="B3" s="13" t="inlineStr">
        <is>
          <t>Der Mindesturlaub steht im Gesetz. Höhere Ansprüche gehören zur Person.</t>
        </is>
      </c>
    </row>
    <row r="4">
      <c r="B4" s="14" t="inlineStr">
        <is>
          <t>Jahr</t>
        </is>
      </c>
      <c r="C4" s="15" t="n">
        <v>2026</v>
      </c>
    </row>
    <row r="5">
      <c r="B5" s="14" t="inlineStr">
        <is>
          <t>Gesetzlicher Mindesturlaub (Werktage bei 6-Tage-Woche)</t>
        </is>
      </c>
      <c r="C5" s="16" t="n">
        <v>24</v>
      </c>
    </row>
    <row r="7">
      <c r="B7" s="13" t="inlineStr">
        <is>
          <t>Der Übertrag aus dem Vorjahr verfällt am 31. März — aber nur, wenn der Betrieb rechtzeitig darauf hingewiesen hat, dass Resturlaub offen ist und verfallen würde. Ohne diesen Hinweis bleibt der Anspruch bestehen (BAG, 19.02.2019, 9 AZR 541/15). Die Datei rechnet das Datum, den Hinweis musst du schreiben.</t>
        </is>
      </c>
    </row>
    <row r="8"/>
    <row r="9"/>
    <row r="10"/>
    <row r="11"/>
  </sheetData>
  <mergeCells count="1">
    <mergeCell ref="B7:C1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</cols>
  <sheetData>
    <row r="1" ht="34" customHeight="1">
      <c r="A1" s="17" t="inlineStr">
        <is>
          <t>Datum</t>
        </is>
      </c>
      <c r="B1" s="17" t="inlineStr">
        <is>
          <t>Bezeichnung</t>
        </is>
      </c>
    </row>
    <row r="2">
      <c r="A2" s="18" t="n">
        <v>46023</v>
      </c>
      <c r="B2" s="19" t="inlineStr">
        <is>
          <t>Neujahr</t>
        </is>
      </c>
    </row>
    <row r="3">
      <c r="A3" s="20" t="n"/>
      <c r="B3" s="21" t="n"/>
    </row>
    <row r="4">
      <c r="A4" s="20" t="n"/>
      <c r="B4" s="21" t="n"/>
    </row>
    <row r="5">
      <c r="A5" s="20" t="n"/>
      <c r="B5" s="21" t="n"/>
    </row>
    <row r="6">
      <c r="A6" s="20" t="n"/>
      <c r="B6" s="21" t="n"/>
    </row>
    <row r="7">
      <c r="A7" s="20" t="n"/>
      <c r="B7" s="21" t="n"/>
    </row>
    <row r="8">
      <c r="A8" s="20" t="n"/>
      <c r="B8" s="21" t="n"/>
    </row>
    <row r="9">
      <c r="A9" s="20" t="n"/>
      <c r="B9" s="21" t="n"/>
    </row>
    <row r="10">
      <c r="A10" s="20" t="n"/>
      <c r="B10" s="21" t="n"/>
    </row>
    <row r="11">
      <c r="A11" s="20" t="n"/>
      <c r="B11" s="21" t="n"/>
    </row>
    <row r="12">
      <c r="A12" s="20" t="n"/>
      <c r="B12" s="21" t="n"/>
    </row>
    <row r="13">
      <c r="A13" s="20" t="n"/>
      <c r="B13" s="21" t="n"/>
    </row>
    <row r="14">
      <c r="A14" s="20" t="n"/>
      <c r="B14" s="21" t="n"/>
    </row>
    <row r="15">
      <c r="A15" s="20" t="n"/>
      <c r="B15" s="21" t="n"/>
    </row>
    <row r="16">
      <c r="A16" s="20" t="n"/>
      <c r="B16" s="21" t="n"/>
    </row>
    <row r="17">
      <c r="A17" s="20" t="n"/>
      <c r="B17" s="21" t="n"/>
    </row>
    <row r="18">
      <c r="A18" s="20" t="n"/>
      <c r="B18" s="21" t="n"/>
    </row>
    <row r="19">
      <c r="A19" s="20" t="n"/>
      <c r="B19" s="21" t="n"/>
    </row>
    <row r="20">
      <c r="A20" s="20" t="n"/>
      <c r="B20" s="21" t="n"/>
    </row>
    <row r="21">
      <c r="A21" s="20" t="n"/>
      <c r="B21" s="21" t="n"/>
    </row>
    <row r="22">
      <c r="A22" s="20" t="n"/>
      <c r="B22" s="21" t="n"/>
    </row>
    <row r="23">
      <c r="A23" s="20" t="n"/>
      <c r="B23" s="21" t="n"/>
    </row>
    <row r="24">
      <c r="A24" s="20" t="n"/>
      <c r="B24" s="21" t="n"/>
    </row>
    <row r="25">
      <c r="A25" s="20" t="n"/>
      <c r="B25" s="21" t="n"/>
    </row>
    <row r="26">
      <c r="A26" s="20" t="n"/>
      <c r="B26" s="21" t="n"/>
    </row>
    <row r="27">
      <c r="A27" s="20" t="n"/>
      <c r="B27" s="21" t="n"/>
    </row>
    <row r="28">
      <c r="A28" s="20" t="n"/>
      <c r="B28" s="21" t="n"/>
    </row>
    <row r="29">
      <c r="A29" s="20" t="n"/>
      <c r="B29" s="21" t="n"/>
    </row>
    <row r="30">
      <c r="A30" s="20" t="n"/>
      <c r="B30" s="21" t="n"/>
    </row>
    <row r="31">
      <c r="A31" s="20" t="n"/>
      <c r="B31" s="21" t="n"/>
    </row>
    <row r="32">
      <c r="A32" s="20" t="n"/>
      <c r="B32" s="21" t="n"/>
    </row>
    <row r="33">
      <c r="A33" s="20" t="n"/>
      <c r="B33" s="21" t="n"/>
    </row>
    <row r="34">
      <c r="A34" s="20" t="n"/>
      <c r="B34" s="21" t="n"/>
    </row>
    <row r="35">
      <c r="A35" s="20" t="n"/>
      <c r="B35" s="21" t="n"/>
    </row>
    <row r="36">
      <c r="A36" s="20" t="n"/>
      <c r="B36" s="21" t="n"/>
    </row>
    <row r="37">
      <c r="A37" s="20" t="n"/>
      <c r="B37" s="21" t="n"/>
    </row>
    <row r="38">
      <c r="A38" s="20" t="n"/>
      <c r="B38" s="21" t="n"/>
    </row>
    <row r="39">
      <c r="A39" s="20" t="n"/>
      <c r="B39" s="21" t="n"/>
    </row>
    <row r="40">
      <c r="A40" s="20" t="n"/>
      <c r="B40" s="21" t="n"/>
    </row>
    <row r="41">
      <c r="A41" s="20" t="n"/>
      <c r="B41" s="21" t="n"/>
    </row>
    <row r="42">
      <c r="A42" s="20" t="n"/>
      <c r="B42" s="21" t="n"/>
    </row>
    <row r="43">
      <c r="A43" s="20" t="n"/>
      <c r="B43" s="21" t="n"/>
    </row>
    <row r="44">
      <c r="A44" s="20" t="n"/>
      <c r="B44" s="21" t="n"/>
    </row>
    <row r="45">
      <c r="A45" s="20" t="n"/>
      <c r="B45" s="21" t="n"/>
    </row>
    <row r="46">
      <c r="A46" s="20" t="n"/>
      <c r="B46" s="21" t="n"/>
    </row>
    <row r="47">
      <c r="A47" s="20" t="n"/>
      <c r="B47" s="21" t="n"/>
    </row>
    <row r="48">
      <c r="A48" s="20" t="n"/>
      <c r="B48" s="21" t="n"/>
    </row>
    <row r="49">
      <c r="A49" s="20" t="n"/>
      <c r="B49" s="21" t="n"/>
    </row>
    <row r="50">
      <c r="A50" s="20" t="n"/>
      <c r="B50" s="21" t="n"/>
    </row>
    <row r="51">
      <c r="A51" s="20" t="n"/>
      <c r="B51" s="21" t="n"/>
    </row>
    <row r="52">
      <c r="A52" s="20" t="n"/>
      <c r="B52" s="21" t="n"/>
    </row>
    <row r="53">
      <c r="A53" s="20" t="n"/>
      <c r="B53" s="21" t="n"/>
    </row>
    <row r="54">
      <c r="A54" s="20" t="n"/>
      <c r="B54" s="21" t="n"/>
    </row>
    <row r="55">
      <c r="A55" s="20" t="n"/>
      <c r="B55" s="21" t="n"/>
    </row>
    <row r="56">
      <c r="A56" s="20" t="n"/>
      <c r="B56" s="21" t="n"/>
    </row>
    <row r="57">
      <c r="A57" s="20" t="n"/>
      <c r="B57" s="21" t="n"/>
    </row>
    <row r="58">
      <c r="A58" s="20" t="n"/>
      <c r="B58" s="21" t="n"/>
    </row>
    <row r="59">
      <c r="A59" s="20" t="n"/>
      <c r="B59" s="21" t="n"/>
    </row>
    <row r="60">
      <c r="A60" s="20" t="n"/>
      <c r="B60" s="21" t="n"/>
    </row>
    <row r="61">
      <c r="A61" s="20" t="n"/>
      <c r="B61" s="21" t="n"/>
    </row>
  </sheetData>
  <autoFilter ref="A1:B61"/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J6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4" customWidth="1" min="2" max="2"/>
    <col width="22" customWidth="1" min="3" max="3"/>
    <col width="16" customWidth="1" min="4" max="4"/>
    <col width="12" customWidth="1" min="5" max="5"/>
    <col width="12" customWidth="1" min="6" max="6"/>
    <col width="18" customWidth="1" min="7" max="7"/>
    <col width="13" customWidth="1" min="8" max="8"/>
    <col width="17" customWidth="1" min="9" max="9"/>
    <col width="26" customWidth="1" min="10" max="10"/>
  </cols>
  <sheetData>
    <row r="1" ht="46" customHeight="1">
      <c r="A1" s="17" t="inlineStr">
        <is>
          <t>Nr.</t>
        </is>
      </c>
      <c r="B1" s="17" t="inlineStr">
        <is>
          <t>Name</t>
        </is>
      </c>
      <c r="C1" s="17" t="inlineStr">
        <is>
          <t>Beschäftigungsart</t>
        </is>
      </c>
      <c r="D1" s="17" t="inlineStr">
        <is>
          <t>Arbeitstage je Woche</t>
        </is>
      </c>
      <c r="E1" s="17" t="inlineStr">
        <is>
          <t>Eintritt</t>
        </is>
      </c>
      <c r="F1" s="17" t="inlineStr">
        <is>
          <t>Austritt</t>
        </is>
      </c>
      <c r="G1" s="17" t="inlineStr">
        <is>
          <t>Urlaubstage laut Vertrag</t>
        </is>
      </c>
      <c r="H1" s="17" t="inlineStr">
        <is>
          <t>Zusatztage</t>
        </is>
      </c>
      <c r="I1" s="17" t="inlineStr">
        <is>
          <t>Übertrag aus Vorjahr</t>
        </is>
      </c>
      <c r="J1" s="17" t="inlineStr">
        <is>
          <t>Bemerkung</t>
        </is>
      </c>
    </row>
    <row r="2">
      <c r="A2" s="19" t="n">
        <v>1</v>
      </c>
      <c r="B2" s="19" t="inlineStr">
        <is>
          <t>— Name —</t>
        </is>
      </c>
      <c r="C2" s="19" t="inlineStr">
        <is>
          <t>Vollzeit</t>
        </is>
      </c>
      <c r="D2" s="22" t="n">
        <v>5</v>
      </c>
      <c r="E2" s="18" t="n">
        <v>46023</v>
      </c>
      <c r="F2" s="20" t="n"/>
      <c r="G2" s="23" t="n"/>
      <c r="H2" s="23" t="n"/>
      <c r="I2" s="23" t="n"/>
      <c r="J2" s="19" t="inlineStr"/>
    </row>
    <row r="3">
      <c r="A3" s="21" t="n"/>
      <c r="B3" s="21" t="n"/>
      <c r="C3" s="21" t="n"/>
      <c r="D3" s="24" t="n"/>
      <c r="E3" s="20" t="n"/>
      <c r="F3" s="20" t="n"/>
      <c r="G3" s="23" t="n"/>
      <c r="H3" s="23" t="n"/>
      <c r="I3" s="23" t="n"/>
      <c r="J3" s="21" t="n"/>
    </row>
    <row r="4">
      <c r="A4" s="21" t="n"/>
      <c r="B4" s="21" t="n"/>
      <c r="C4" s="21" t="n"/>
      <c r="D4" s="24" t="n"/>
      <c r="E4" s="20" t="n"/>
      <c r="F4" s="20" t="n"/>
      <c r="G4" s="23" t="n"/>
      <c r="H4" s="23" t="n"/>
      <c r="I4" s="23" t="n"/>
      <c r="J4" s="21" t="n"/>
    </row>
    <row r="5">
      <c r="A5" s="21" t="n"/>
      <c r="B5" s="21" t="n"/>
      <c r="C5" s="21" t="n"/>
      <c r="D5" s="24" t="n"/>
      <c r="E5" s="20" t="n"/>
      <c r="F5" s="20" t="n"/>
      <c r="G5" s="23" t="n"/>
      <c r="H5" s="23" t="n"/>
      <c r="I5" s="23" t="n"/>
      <c r="J5" s="21" t="n"/>
    </row>
    <row r="6">
      <c r="A6" s="21" t="n"/>
      <c r="B6" s="21" t="n"/>
      <c r="C6" s="21" t="n"/>
      <c r="D6" s="24" t="n"/>
      <c r="E6" s="20" t="n"/>
      <c r="F6" s="20" t="n"/>
      <c r="G6" s="23" t="n"/>
      <c r="H6" s="23" t="n"/>
      <c r="I6" s="23" t="n"/>
      <c r="J6" s="21" t="n"/>
    </row>
    <row r="7">
      <c r="A7" s="21" t="n"/>
      <c r="B7" s="21" t="n"/>
      <c r="C7" s="21" t="n"/>
      <c r="D7" s="24" t="n"/>
      <c r="E7" s="20" t="n"/>
      <c r="F7" s="20" t="n"/>
      <c r="G7" s="23" t="n"/>
      <c r="H7" s="23" t="n"/>
      <c r="I7" s="23" t="n"/>
      <c r="J7" s="21" t="n"/>
    </row>
    <row r="8">
      <c r="A8" s="21" t="n"/>
      <c r="B8" s="21" t="n"/>
      <c r="C8" s="21" t="n"/>
      <c r="D8" s="24" t="n"/>
      <c r="E8" s="20" t="n"/>
      <c r="F8" s="20" t="n"/>
      <c r="G8" s="23" t="n"/>
      <c r="H8" s="23" t="n"/>
      <c r="I8" s="23" t="n"/>
      <c r="J8" s="21" t="n"/>
    </row>
    <row r="9">
      <c r="A9" s="21" t="n"/>
      <c r="B9" s="21" t="n"/>
      <c r="C9" s="21" t="n"/>
      <c r="D9" s="24" t="n"/>
      <c r="E9" s="20" t="n"/>
      <c r="F9" s="20" t="n"/>
      <c r="G9" s="23" t="n"/>
      <c r="H9" s="23" t="n"/>
      <c r="I9" s="23" t="n"/>
      <c r="J9" s="21" t="n"/>
    </row>
    <row r="10">
      <c r="A10" s="21" t="n"/>
      <c r="B10" s="21" t="n"/>
      <c r="C10" s="21" t="n"/>
      <c r="D10" s="24" t="n"/>
      <c r="E10" s="20" t="n"/>
      <c r="F10" s="20" t="n"/>
      <c r="G10" s="23" t="n"/>
      <c r="H10" s="23" t="n"/>
      <c r="I10" s="23" t="n"/>
      <c r="J10" s="21" t="n"/>
    </row>
    <row r="11">
      <c r="A11" s="21" t="n"/>
      <c r="B11" s="21" t="n"/>
      <c r="C11" s="21" t="n"/>
      <c r="D11" s="24" t="n"/>
      <c r="E11" s="20" t="n"/>
      <c r="F11" s="20" t="n"/>
      <c r="G11" s="23" t="n"/>
      <c r="H11" s="23" t="n"/>
      <c r="I11" s="23" t="n"/>
      <c r="J11" s="21" t="n"/>
    </row>
    <row r="12">
      <c r="A12" s="21" t="n"/>
      <c r="B12" s="21" t="n"/>
      <c r="C12" s="21" t="n"/>
      <c r="D12" s="24" t="n"/>
      <c r="E12" s="20" t="n"/>
      <c r="F12" s="20" t="n"/>
      <c r="G12" s="23" t="n"/>
      <c r="H12" s="23" t="n"/>
      <c r="I12" s="23" t="n"/>
      <c r="J12" s="21" t="n"/>
    </row>
    <row r="13">
      <c r="A13" s="21" t="n"/>
      <c r="B13" s="21" t="n"/>
      <c r="C13" s="21" t="n"/>
      <c r="D13" s="24" t="n"/>
      <c r="E13" s="20" t="n"/>
      <c r="F13" s="20" t="n"/>
      <c r="G13" s="23" t="n"/>
      <c r="H13" s="23" t="n"/>
      <c r="I13" s="23" t="n"/>
      <c r="J13" s="21" t="n"/>
    </row>
    <row r="14">
      <c r="A14" s="21" t="n"/>
      <c r="B14" s="21" t="n"/>
      <c r="C14" s="21" t="n"/>
      <c r="D14" s="24" t="n"/>
      <c r="E14" s="20" t="n"/>
      <c r="F14" s="20" t="n"/>
      <c r="G14" s="23" t="n"/>
      <c r="H14" s="23" t="n"/>
      <c r="I14" s="23" t="n"/>
      <c r="J14" s="21" t="n"/>
    </row>
    <row r="15">
      <c r="A15" s="21" t="n"/>
      <c r="B15" s="21" t="n"/>
      <c r="C15" s="21" t="n"/>
      <c r="D15" s="24" t="n"/>
      <c r="E15" s="20" t="n"/>
      <c r="F15" s="20" t="n"/>
      <c r="G15" s="23" t="n"/>
      <c r="H15" s="23" t="n"/>
      <c r="I15" s="23" t="n"/>
      <c r="J15" s="21" t="n"/>
    </row>
    <row r="16">
      <c r="A16" s="21" t="n"/>
      <c r="B16" s="21" t="n"/>
      <c r="C16" s="21" t="n"/>
      <c r="D16" s="24" t="n"/>
      <c r="E16" s="20" t="n"/>
      <c r="F16" s="20" t="n"/>
      <c r="G16" s="23" t="n"/>
      <c r="H16" s="23" t="n"/>
      <c r="I16" s="23" t="n"/>
      <c r="J16" s="21" t="n"/>
    </row>
    <row r="17">
      <c r="A17" s="21" t="n"/>
      <c r="B17" s="21" t="n"/>
      <c r="C17" s="21" t="n"/>
      <c r="D17" s="24" t="n"/>
      <c r="E17" s="20" t="n"/>
      <c r="F17" s="20" t="n"/>
      <c r="G17" s="23" t="n"/>
      <c r="H17" s="23" t="n"/>
      <c r="I17" s="23" t="n"/>
      <c r="J17" s="21" t="n"/>
    </row>
    <row r="18">
      <c r="A18" s="21" t="n"/>
      <c r="B18" s="21" t="n"/>
      <c r="C18" s="21" t="n"/>
      <c r="D18" s="24" t="n"/>
      <c r="E18" s="20" t="n"/>
      <c r="F18" s="20" t="n"/>
      <c r="G18" s="23" t="n"/>
      <c r="H18" s="23" t="n"/>
      <c r="I18" s="23" t="n"/>
      <c r="J18" s="21" t="n"/>
    </row>
    <row r="19">
      <c r="A19" s="21" t="n"/>
      <c r="B19" s="21" t="n"/>
      <c r="C19" s="21" t="n"/>
      <c r="D19" s="24" t="n"/>
      <c r="E19" s="20" t="n"/>
      <c r="F19" s="20" t="n"/>
      <c r="G19" s="23" t="n"/>
      <c r="H19" s="23" t="n"/>
      <c r="I19" s="23" t="n"/>
      <c r="J19" s="21" t="n"/>
    </row>
    <row r="20">
      <c r="A20" s="21" t="n"/>
      <c r="B20" s="21" t="n"/>
      <c r="C20" s="21" t="n"/>
      <c r="D20" s="24" t="n"/>
      <c r="E20" s="20" t="n"/>
      <c r="F20" s="20" t="n"/>
      <c r="G20" s="23" t="n"/>
      <c r="H20" s="23" t="n"/>
      <c r="I20" s="23" t="n"/>
      <c r="J20" s="21" t="n"/>
    </row>
    <row r="21">
      <c r="A21" s="21" t="n"/>
      <c r="B21" s="21" t="n"/>
      <c r="C21" s="21" t="n"/>
      <c r="D21" s="24" t="n"/>
      <c r="E21" s="20" t="n"/>
      <c r="F21" s="20" t="n"/>
      <c r="G21" s="23" t="n"/>
      <c r="H21" s="23" t="n"/>
      <c r="I21" s="23" t="n"/>
      <c r="J21" s="21" t="n"/>
    </row>
    <row r="22">
      <c r="A22" s="21" t="n"/>
      <c r="B22" s="21" t="n"/>
      <c r="C22" s="21" t="n"/>
      <c r="D22" s="24" t="n"/>
      <c r="E22" s="20" t="n"/>
      <c r="F22" s="20" t="n"/>
      <c r="G22" s="23" t="n"/>
      <c r="H22" s="23" t="n"/>
      <c r="I22" s="23" t="n"/>
      <c r="J22" s="21" t="n"/>
    </row>
    <row r="23">
      <c r="A23" s="21" t="n"/>
      <c r="B23" s="21" t="n"/>
      <c r="C23" s="21" t="n"/>
      <c r="D23" s="24" t="n"/>
      <c r="E23" s="20" t="n"/>
      <c r="F23" s="20" t="n"/>
      <c r="G23" s="23" t="n"/>
      <c r="H23" s="23" t="n"/>
      <c r="I23" s="23" t="n"/>
      <c r="J23" s="21" t="n"/>
    </row>
    <row r="24">
      <c r="A24" s="21" t="n"/>
      <c r="B24" s="21" t="n"/>
      <c r="C24" s="21" t="n"/>
      <c r="D24" s="24" t="n"/>
      <c r="E24" s="20" t="n"/>
      <c r="F24" s="20" t="n"/>
      <c r="G24" s="23" t="n"/>
      <c r="H24" s="23" t="n"/>
      <c r="I24" s="23" t="n"/>
      <c r="J24" s="21" t="n"/>
    </row>
    <row r="25">
      <c r="A25" s="21" t="n"/>
      <c r="B25" s="21" t="n"/>
      <c r="C25" s="21" t="n"/>
      <c r="D25" s="24" t="n"/>
      <c r="E25" s="20" t="n"/>
      <c r="F25" s="20" t="n"/>
      <c r="G25" s="23" t="n"/>
      <c r="H25" s="23" t="n"/>
      <c r="I25" s="23" t="n"/>
      <c r="J25" s="21" t="n"/>
    </row>
    <row r="26">
      <c r="A26" s="21" t="n"/>
      <c r="B26" s="21" t="n"/>
      <c r="C26" s="21" t="n"/>
      <c r="D26" s="24" t="n"/>
      <c r="E26" s="20" t="n"/>
      <c r="F26" s="20" t="n"/>
      <c r="G26" s="23" t="n"/>
      <c r="H26" s="23" t="n"/>
      <c r="I26" s="23" t="n"/>
      <c r="J26" s="21" t="n"/>
    </row>
    <row r="27">
      <c r="A27" s="21" t="n"/>
      <c r="B27" s="21" t="n"/>
      <c r="C27" s="21" t="n"/>
      <c r="D27" s="24" t="n"/>
      <c r="E27" s="20" t="n"/>
      <c r="F27" s="20" t="n"/>
      <c r="G27" s="23" t="n"/>
      <c r="H27" s="23" t="n"/>
      <c r="I27" s="23" t="n"/>
      <c r="J27" s="21" t="n"/>
    </row>
    <row r="28">
      <c r="A28" s="21" t="n"/>
      <c r="B28" s="21" t="n"/>
      <c r="C28" s="21" t="n"/>
      <c r="D28" s="24" t="n"/>
      <c r="E28" s="20" t="n"/>
      <c r="F28" s="20" t="n"/>
      <c r="G28" s="23" t="n"/>
      <c r="H28" s="23" t="n"/>
      <c r="I28" s="23" t="n"/>
      <c r="J28" s="21" t="n"/>
    </row>
    <row r="29">
      <c r="A29" s="21" t="n"/>
      <c r="B29" s="21" t="n"/>
      <c r="C29" s="21" t="n"/>
      <c r="D29" s="24" t="n"/>
      <c r="E29" s="20" t="n"/>
      <c r="F29" s="20" t="n"/>
      <c r="G29" s="23" t="n"/>
      <c r="H29" s="23" t="n"/>
      <c r="I29" s="23" t="n"/>
      <c r="J29" s="21" t="n"/>
    </row>
    <row r="30">
      <c r="A30" s="21" t="n"/>
      <c r="B30" s="21" t="n"/>
      <c r="C30" s="21" t="n"/>
      <c r="D30" s="24" t="n"/>
      <c r="E30" s="20" t="n"/>
      <c r="F30" s="20" t="n"/>
      <c r="G30" s="23" t="n"/>
      <c r="H30" s="23" t="n"/>
      <c r="I30" s="23" t="n"/>
      <c r="J30" s="21" t="n"/>
    </row>
    <row r="31">
      <c r="A31" s="21" t="n"/>
      <c r="B31" s="21" t="n"/>
      <c r="C31" s="21" t="n"/>
      <c r="D31" s="24" t="n"/>
      <c r="E31" s="20" t="n"/>
      <c r="F31" s="20" t="n"/>
      <c r="G31" s="23" t="n"/>
      <c r="H31" s="23" t="n"/>
      <c r="I31" s="23" t="n"/>
      <c r="J31" s="21" t="n"/>
    </row>
    <row r="32">
      <c r="A32" s="21" t="n"/>
      <c r="B32" s="21" t="n"/>
      <c r="C32" s="21" t="n"/>
      <c r="D32" s="24" t="n"/>
      <c r="E32" s="20" t="n"/>
      <c r="F32" s="20" t="n"/>
      <c r="G32" s="23" t="n"/>
      <c r="H32" s="23" t="n"/>
      <c r="I32" s="23" t="n"/>
      <c r="J32" s="21" t="n"/>
    </row>
    <row r="33">
      <c r="A33" s="21" t="n"/>
      <c r="B33" s="21" t="n"/>
      <c r="C33" s="21" t="n"/>
      <c r="D33" s="24" t="n"/>
      <c r="E33" s="20" t="n"/>
      <c r="F33" s="20" t="n"/>
      <c r="G33" s="23" t="n"/>
      <c r="H33" s="23" t="n"/>
      <c r="I33" s="23" t="n"/>
      <c r="J33" s="21" t="n"/>
    </row>
    <row r="34">
      <c r="A34" s="21" t="n"/>
      <c r="B34" s="21" t="n"/>
      <c r="C34" s="21" t="n"/>
      <c r="D34" s="24" t="n"/>
      <c r="E34" s="20" t="n"/>
      <c r="F34" s="20" t="n"/>
      <c r="G34" s="23" t="n"/>
      <c r="H34" s="23" t="n"/>
      <c r="I34" s="23" t="n"/>
      <c r="J34" s="21" t="n"/>
    </row>
    <row r="35">
      <c r="A35" s="21" t="n"/>
      <c r="B35" s="21" t="n"/>
      <c r="C35" s="21" t="n"/>
      <c r="D35" s="24" t="n"/>
      <c r="E35" s="20" t="n"/>
      <c r="F35" s="20" t="n"/>
      <c r="G35" s="23" t="n"/>
      <c r="H35" s="23" t="n"/>
      <c r="I35" s="23" t="n"/>
      <c r="J35" s="21" t="n"/>
    </row>
    <row r="36">
      <c r="A36" s="21" t="n"/>
      <c r="B36" s="21" t="n"/>
      <c r="C36" s="21" t="n"/>
      <c r="D36" s="24" t="n"/>
      <c r="E36" s="20" t="n"/>
      <c r="F36" s="20" t="n"/>
      <c r="G36" s="23" t="n"/>
      <c r="H36" s="23" t="n"/>
      <c r="I36" s="23" t="n"/>
      <c r="J36" s="21" t="n"/>
    </row>
    <row r="37">
      <c r="A37" s="21" t="n"/>
      <c r="B37" s="21" t="n"/>
      <c r="C37" s="21" t="n"/>
      <c r="D37" s="24" t="n"/>
      <c r="E37" s="20" t="n"/>
      <c r="F37" s="20" t="n"/>
      <c r="G37" s="23" t="n"/>
      <c r="H37" s="23" t="n"/>
      <c r="I37" s="23" t="n"/>
      <c r="J37" s="21" t="n"/>
    </row>
    <row r="38">
      <c r="A38" s="21" t="n"/>
      <c r="B38" s="21" t="n"/>
      <c r="C38" s="21" t="n"/>
      <c r="D38" s="24" t="n"/>
      <c r="E38" s="20" t="n"/>
      <c r="F38" s="20" t="n"/>
      <c r="G38" s="23" t="n"/>
      <c r="H38" s="23" t="n"/>
      <c r="I38" s="23" t="n"/>
      <c r="J38" s="21" t="n"/>
    </row>
    <row r="39">
      <c r="A39" s="21" t="n"/>
      <c r="B39" s="21" t="n"/>
      <c r="C39" s="21" t="n"/>
      <c r="D39" s="24" t="n"/>
      <c r="E39" s="20" t="n"/>
      <c r="F39" s="20" t="n"/>
      <c r="G39" s="23" t="n"/>
      <c r="H39" s="23" t="n"/>
      <c r="I39" s="23" t="n"/>
      <c r="J39" s="21" t="n"/>
    </row>
    <row r="40">
      <c r="A40" s="21" t="n"/>
      <c r="B40" s="21" t="n"/>
      <c r="C40" s="21" t="n"/>
      <c r="D40" s="24" t="n"/>
      <c r="E40" s="20" t="n"/>
      <c r="F40" s="20" t="n"/>
      <c r="G40" s="23" t="n"/>
      <c r="H40" s="23" t="n"/>
      <c r="I40" s="23" t="n"/>
      <c r="J40" s="21" t="n"/>
    </row>
    <row r="41">
      <c r="A41" s="21" t="n"/>
      <c r="B41" s="21" t="n"/>
      <c r="C41" s="21" t="n"/>
      <c r="D41" s="24" t="n"/>
      <c r="E41" s="20" t="n"/>
      <c r="F41" s="20" t="n"/>
      <c r="G41" s="23" t="n"/>
      <c r="H41" s="23" t="n"/>
      <c r="I41" s="23" t="n"/>
      <c r="J41" s="21" t="n"/>
    </row>
    <row r="42">
      <c r="A42" s="21" t="n"/>
      <c r="B42" s="21" t="n"/>
      <c r="C42" s="21" t="n"/>
      <c r="D42" s="24" t="n"/>
      <c r="E42" s="20" t="n"/>
      <c r="F42" s="20" t="n"/>
      <c r="G42" s="23" t="n"/>
      <c r="H42" s="23" t="n"/>
      <c r="I42" s="23" t="n"/>
      <c r="J42" s="21" t="n"/>
    </row>
    <row r="43">
      <c r="A43" s="21" t="n"/>
      <c r="B43" s="21" t="n"/>
      <c r="C43" s="21" t="n"/>
      <c r="D43" s="24" t="n"/>
      <c r="E43" s="20" t="n"/>
      <c r="F43" s="20" t="n"/>
      <c r="G43" s="23" t="n"/>
      <c r="H43" s="23" t="n"/>
      <c r="I43" s="23" t="n"/>
      <c r="J43" s="21" t="n"/>
    </row>
    <row r="44">
      <c r="A44" s="21" t="n"/>
      <c r="B44" s="21" t="n"/>
      <c r="C44" s="21" t="n"/>
      <c r="D44" s="24" t="n"/>
      <c r="E44" s="20" t="n"/>
      <c r="F44" s="20" t="n"/>
      <c r="G44" s="23" t="n"/>
      <c r="H44" s="23" t="n"/>
      <c r="I44" s="23" t="n"/>
      <c r="J44" s="21" t="n"/>
    </row>
    <row r="45">
      <c r="A45" s="21" t="n"/>
      <c r="B45" s="21" t="n"/>
      <c r="C45" s="21" t="n"/>
      <c r="D45" s="24" t="n"/>
      <c r="E45" s="20" t="n"/>
      <c r="F45" s="20" t="n"/>
      <c r="G45" s="23" t="n"/>
      <c r="H45" s="23" t="n"/>
      <c r="I45" s="23" t="n"/>
      <c r="J45" s="21" t="n"/>
    </row>
    <row r="46">
      <c r="A46" s="21" t="n"/>
      <c r="B46" s="21" t="n"/>
      <c r="C46" s="21" t="n"/>
      <c r="D46" s="24" t="n"/>
      <c r="E46" s="20" t="n"/>
      <c r="F46" s="20" t="n"/>
      <c r="G46" s="23" t="n"/>
      <c r="H46" s="23" t="n"/>
      <c r="I46" s="23" t="n"/>
      <c r="J46" s="21" t="n"/>
    </row>
    <row r="47">
      <c r="A47" s="21" t="n"/>
      <c r="B47" s="21" t="n"/>
      <c r="C47" s="21" t="n"/>
      <c r="D47" s="24" t="n"/>
      <c r="E47" s="20" t="n"/>
      <c r="F47" s="20" t="n"/>
      <c r="G47" s="23" t="n"/>
      <c r="H47" s="23" t="n"/>
      <c r="I47" s="23" t="n"/>
      <c r="J47" s="21" t="n"/>
    </row>
    <row r="48">
      <c r="A48" s="21" t="n"/>
      <c r="B48" s="21" t="n"/>
      <c r="C48" s="21" t="n"/>
      <c r="D48" s="24" t="n"/>
      <c r="E48" s="20" t="n"/>
      <c r="F48" s="20" t="n"/>
      <c r="G48" s="23" t="n"/>
      <c r="H48" s="23" t="n"/>
      <c r="I48" s="23" t="n"/>
      <c r="J48" s="21" t="n"/>
    </row>
    <row r="49">
      <c r="A49" s="21" t="n"/>
      <c r="B49" s="21" t="n"/>
      <c r="C49" s="21" t="n"/>
      <c r="D49" s="24" t="n"/>
      <c r="E49" s="20" t="n"/>
      <c r="F49" s="20" t="n"/>
      <c r="G49" s="23" t="n"/>
      <c r="H49" s="23" t="n"/>
      <c r="I49" s="23" t="n"/>
      <c r="J49" s="21" t="n"/>
    </row>
    <row r="50">
      <c r="A50" s="21" t="n"/>
      <c r="B50" s="21" t="n"/>
      <c r="C50" s="21" t="n"/>
      <c r="D50" s="24" t="n"/>
      <c r="E50" s="20" t="n"/>
      <c r="F50" s="20" t="n"/>
      <c r="G50" s="23" t="n"/>
      <c r="H50" s="23" t="n"/>
      <c r="I50" s="23" t="n"/>
      <c r="J50" s="21" t="n"/>
    </row>
    <row r="51">
      <c r="A51" s="21" t="n"/>
      <c r="B51" s="21" t="n"/>
      <c r="C51" s="21" t="n"/>
      <c r="D51" s="24" t="n"/>
      <c r="E51" s="20" t="n"/>
      <c r="F51" s="20" t="n"/>
      <c r="G51" s="23" t="n"/>
      <c r="H51" s="23" t="n"/>
      <c r="I51" s="23" t="n"/>
      <c r="J51" s="21" t="n"/>
    </row>
    <row r="52">
      <c r="A52" s="21" t="n"/>
      <c r="B52" s="21" t="n"/>
      <c r="C52" s="21" t="n"/>
      <c r="D52" s="24" t="n"/>
      <c r="E52" s="20" t="n"/>
      <c r="F52" s="20" t="n"/>
      <c r="G52" s="23" t="n"/>
      <c r="H52" s="23" t="n"/>
      <c r="I52" s="23" t="n"/>
      <c r="J52" s="21" t="n"/>
    </row>
    <row r="53">
      <c r="A53" s="21" t="n"/>
      <c r="B53" s="21" t="n"/>
      <c r="C53" s="21" t="n"/>
      <c r="D53" s="24" t="n"/>
      <c r="E53" s="20" t="n"/>
      <c r="F53" s="20" t="n"/>
      <c r="G53" s="23" t="n"/>
      <c r="H53" s="23" t="n"/>
      <c r="I53" s="23" t="n"/>
      <c r="J53" s="21" t="n"/>
    </row>
    <row r="54">
      <c r="A54" s="21" t="n"/>
      <c r="B54" s="21" t="n"/>
      <c r="C54" s="21" t="n"/>
      <c r="D54" s="24" t="n"/>
      <c r="E54" s="20" t="n"/>
      <c r="F54" s="20" t="n"/>
      <c r="G54" s="23" t="n"/>
      <c r="H54" s="23" t="n"/>
      <c r="I54" s="23" t="n"/>
      <c r="J54" s="21" t="n"/>
    </row>
    <row r="55">
      <c r="A55" s="21" t="n"/>
      <c r="B55" s="21" t="n"/>
      <c r="C55" s="21" t="n"/>
      <c r="D55" s="24" t="n"/>
      <c r="E55" s="20" t="n"/>
      <c r="F55" s="20" t="n"/>
      <c r="G55" s="23" t="n"/>
      <c r="H55" s="23" t="n"/>
      <c r="I55" s="23" t="n"/>
      <c r="J55" s="21" t="n"/>
    </row>
    <row r="56">
      <c r="A56" s="21" t="n"/>
      <c r="B56" s="21" t="n"/>
      <c r="C56" s="21" t="n"/>
      <c r="D56" s="24" t="n"/>
      <c r="E56" s="20" t="n"/>
      <c r="F56" s="20" t="n"/>
      <c r="G56" s="23" t="n"/>
      <c r="H56" s="23" t="n"/>
      <c r="I56" s="23" t="n"/>
      <c r="J56" s="21" t="n"/>
    </row>
    <row r="57">
      <c r="A57" s="21" t="n"/>
      <c r="B57" s="21" t="n"/>
      <c r="C57" s="21" t="n"/>
      <c r="D57" s="24" t="n"/>
      <c r="E57" s="20" t="n"/>
      <c r="F57" s="20" t="n"/>
      <c r="G57" s="23" t="n"/>
      <c r="H57" s="23" t="n"/>
      <c r="I57" s="23" t="n"/>
      <c r="J57" s="21" t="n"/>
    </row>
    <row r="58">
      <c r="A58" s="21" t="n"/>
      <c r="B58" s="21" t="n"/>
      <c r="C58" s="21" t="n"/>
      <c r="D58" s="24" t="n"/>
      <c r="E58" s="20" t="n"/>
      <c r="F58" s="20" t="n"/>
      <c r="G58" s="23" t="n"/>
      <c r="H58" s="23" t="n"/>
      <c r="I58" s="23" t="n"/>
      <c r="J58" s="21" t="n"/>
    </row>
    <row r="59">
      <c r="A59" s="21" t="n"/>
      <c r="B59" s="21" t="n"/>
      <c r="C59" s="21" t="n"/>
      <c r="D59" s="24" t="n"/>
      <c r="E59" s="20" t="n"/>
      <c r="F59" s="20" t="n"/>
      <c r="G59" s="23" t="n"/>
      <c r="H59" s="23" t="n"/>
      <c r="I59" s="23" t="n"/>
      <c r="J59" s="21" t="n"/>
    </row>
    <row r="60">
      <c r="A60" s="21" t="n"/>
      <c r="B60" s="21" t="n"/>
      <c r="C60" s="21" t="n"/>
      <c r="D60" s="24" t="n"/>
      <c r="E60" s="20" t="n"/>
      <c r="F60" s="20" t="n"/>
      <c r="G60" s="23" t="n"/>
      <c r="H60" s="23" t="n"/>
      <c r="I60" s="23" t="n"/>
      <c r="J60" s="21" t="n"/>
    </row>
    <row r="61">
      <c r="A61" s="21" t="n"/>
      <c r="B61" s="21" t="n"/>
      <c r="C61" s="21" t="n"/>
      <c r="D61" s="24" t="n"/>
      <c r="E61" s="20" t="n"/>
      <c r="F61" s="20" t="n"/>
      <c r="G61" s="23" t="n"/>
      <c r="H61" s="23" t="n"/>
      <c r="I61" s="23" t="n"/>
      <c r="J61" s="21" t="n"/>
    </row>
  </sheetData>
  <autoFilter ref="A1:J61"/>
  <dataValidations count="2">
    <dataValidation sqref="C2:C61" showDropDown="0" showInputMessage="0" showErrorMessage="0" allowBlank="1" type="list">
      <formula1>"Vollzeit,Teilzeit,Minijob (geringfügig),kurzfristig (Saison),Auszubildende:r"</formula1>
    </dataValidation>
    <dataValidation sqref="D2:D61" showDropDown="0" showInputMessage="0" showErrorMessage="0" allowBlank="1" type="list">
      <formula1>"1,2,3,4,5,6"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I4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4" customWidth="1" min="3" max="3"/>
    <col width="18" customWidth="1" min="4" max="4"/>
    <col width="15" customWidth="1" min="5" max="5"/>
    <col width="12" customWidth="1" min="6" max="6"/>
    <col width="12" customWidth="1" min="7" max="7"/>
    <col width="14" customWidth="1" min="8" max="8"/>
    <col width="30" customWidth="1" min="9" max="9"/>
  </cols>
  <sheetData>
    <row r="1" ht="42" customHeight="1">
      <c r="A1" s="17" t="inlineStr">
        <is>
          <t>Von</t>
        </is>
      </c>
      <c r="B1" s="17" t="inlineStr">
        <is>
          <t>Bis</t>
        </is>
      </c>
      <c r="C1" s="17" t="inlineStr">
        <is>
          <t>Person</t>
        </is>
      </c>
      <c r="D1" s="17" t="inlineStr">
        <is>
          <t>Art</t>
        </is>
      </c>
      <c r="E1" s="17" t="inlineStr">
        <is>
          <t>Status</t>
        </is>
      </c>
      <c r="F1" s="17" t="inlineStr">
        <is>
          <t>Werktage</t>
        </is>
      </c>
      <c r="G1" s="17" t="inlineStr">
        <is>
          <t>Korrektur</t>
        </is>
      </c>
      <c r="H1" s="17" t="inlineStr">
        <is>
          <t>Angerechnet</t>
        </is>
      </c>
      <c r="I1" s="17" t="inlineStr">
        <is>
          <t>Bemerkung</t>
        </is>
      </c>
    </row>
    <row r="2">
      <c r="A2" s="18" t="n">
        <v>46223</v>
      </c>
      <c r="B2" s="18" t="n">
        <v>46234</v>
      </c>
      <c r="C2" s="19" t="inlineStr">
        <is>
          <t>— Name —</t>
        </is>
      </c>
      <c r="D2" s="19" t="inlineStr">
        <is>
          <t>Urlaub</t>
        </is>
      </c>
      <c r="E2" s="19" t="inlineStr">
        <is>
          <t>genehmigt</t>
        </is>
      </c>
      <c r="F2" s="25">
        <f>IF(OR($A2="",$B2="",$C2=""),"",IF(N(IFERROR(INDEX(Personen!$D$2:$D$61,MATCH($C2,Personen!$B$2:$B$61,0)),0))=5,NETWORKDAYS($A2,$B2,Feiertage!$A$2:$A$61),IF(N(IFERROR(INDEX(Personen!$D$2:$D$61,MATCH($C2,Personen!$B$2:$B$61,0)),0))=6,($B2-$A2+1)-INT(($B2-$A2+WEEKDAY($A2,2))/7)-SUMPRODUCT((Feiertage!$A$2:$A$61&gt;=$A2)*(Feiertage!$A$2:$A$61&lt;=$B2)*(WEEKDAY(Feiertage!$A$2:$A$61,2)&lt;&gt;7)),"")))</f>
        <v/>
      </c>
      <c r="G2" s="23" t="n"/>
      <c r="H2" s="25">
        <f>IF(OR($C2="",T($D2)&lt;&gt;"Urlaub",T($E2)="abgelehnt"),"",ROUND(N($F2)+N($G2),2))</f>
        <v/>
      </c>
      <c r="I2" s="19" t="inlineStr"/>
    </row>
    <row r="3">
      <c r="A3" s="20" t="n"/>
      <c r="B3" s="20" t="n"/>
      <c r="C3" s="21" t="n"/>
      <c r="D3" s="21" t="n"/>
      <c r="E3" s="21" t="n"/>
      <c r="F3" s="25">
        <f>IF(OR($A3="",$B3="",$C3=""),"",IF(N(IFERROR(INDEX(Personen!$D$2:$D$61,MATCH($C3,Personen!$B$2:$B$61,0)),0))=5,NETWORKDAYS($A3,$B3,Feiertage!$A$2:$A$61),IF(N(IFERROR(INDEX(Personen!$D$2:$D$61,MATCH($C3,Personen!$B$2:$B$61,0)),0))=6,($B3-$A3+1)-INT(($B3-$A3+WEEKDAY($A3,2))/7)-SUMPRODUCT((Feiertage!$A$2:$A$61&gt;=$A3)*(Feiertage!$A$2:$A$61&lt;=$B3)*(WEEKDAY(Feiertage!$A$2:$A$61,2)&lt;&gt;7)),"")))</f>
        <v/>
      </c>
      <c r="G3" s="23" t="n"/>
      <c r="H3" s="25">
        <f>IF(OR($C3="",T($D3)&lt;&gt;"Urlaub",T($E3)="abgelehnt"),"",ROUND(N($F3)+N($G3),2))</f>
        <v/>
      </c>
      <c r="I3" s="21" t="n"/>
    </row>
    <row r="4">
      <c r="A4" s="20" t="n"/>
      <c r="B4" s="20" t="n"/>
      <c r="C4" s="21" t="n"/>
      <c r="D4" s="21" t="n"/>
      <c r="E4" s="21" t="n"/>
      <c r="F4" s="25">
        <f>IF(OR($A4="",$B4="",$C4=""),"",IF(N(IFERROR(INDEX(Personen!$D$2:$D$61,MATCH($C4,Personen!$B$2:$B$61,0)),0))=5,NETWORKDAYS($A4,$B4,Feiertage!$A$2:$A$61),IF(N(IFERROR(INDEX(Personen!$D$2:$D$61,MATCH($C4,Personen!$B$2:$B$61,0)),0))=6,($B4-$A4+1)-INT(($B4-$A4+WEEKDAY($A4,2))/7)-SUMPRODUCT((Feiertage!$A$2:$A$61&gt;=$A4)*(Feiertage!$A$2:$A$61&lt;=$B4)*(WEEKDAY(Feiertage!$A$2:$A$61,2)&lt;&gt;7)),"")))</f>
        <v/>
      </c>
      <c r="G4" s="23" t="n"/>
      <c r="H4" s="25">
        <f>IF(OR($C4="",T($D4)&lt;&gt;"Urlaub",T($E4)="abgelehnt"),"",ROUND(N($F4)+N($G4),2))</f>
        <v/>
      </c>
      <c r="I4" s="21" t="n"/>
    </row>
    <row r="5">
      <c r="A5" s="20" t="n"/>
      <c r="B5" s="20" t="n"/>
      <c r="C5" s="21" t="n"/>
      <c r="D5" s="21" t="n"/>
      <c r="E5" s="21" t="n"/>
      <c r="F5" s="25">
        <f>IF(OR($A5="",$B5="",$C5=""),"",IF(N(IFERROR(INDEX(Personen!$D$2:$D$61,MATCH($C5,Personen!$B$2:$B$61,0)),0))=5,NETWORKDAYS($A5,$B5,Feiertage!$A$2:$A$61),IF(N(IFERROR(INDEX(Personen!$D$2:$D$61,MATCH($C5,Personen!$B$2:$B$61,0)),0))=6,($B5-$A5+1)-INT(($B5-$A5+WEEKDAY($A5,2))/7)-SUMPRODUCT((Feiertage!$A$2:$A$61&gt;=$A5)*(Feiertage!$A$2:$A$61&lt;=$B5)*(WEEKDAY(Feiertage!$A$2:$A$61,2)&lt;&gt;7)),"")))</f>
        <v/>
      </c>
      <c r="G5" s="23" t="n"/>
      <c r="H5" s="25">
        <f>IF(OR($C5="",T($D5)&lt;&gt;"Urlaub",T($E5)="abgelehnt"),"",ROUND(N($F5)+N($G5),2))</f>
        <v/>
      </c>
      <c r="I5" s="21" t="n"/>
    </row>
    <row r="6">
      <c r="A6" s="20" t="n"/>
      <c r="B6" s="20" t="n"/>
      <c r="C6" s="21" t="n"/>
      <c r="D6" s="21" t="n"/>
      <c r="E6" s="21" t="n"/>
      <c r="F6" s="25">
        <f>IF(OR($A6="",$B6="",$C6=""),"",IF(N(IFERROR(INDEX(Personen!$D$2:$D$61,MATCH($C6,Personen!$B$2:$B$61,0)),0))=5,NETWORKDAYS($A6,$B6,Feiertage!$A$2:$A$61),IF(N(IFERROR(INDEX(Personen!$D$2:$D$61,MATCH($C6,Personen!$B$2:$B$61,0)),0))=6,($B6-$A6+1)-INT(($B6-$A6+WEEKDAY($A6,2))/7)-SUMPRODUCT((Feiertage!$A$2:$A$61&gt;=$A6)*(Feiertage!$A$2:$A$61&lt;=$B6)*(WEEKDAY(Feiertage!$A$2:$A$61,2)&lt;&gt;7)),"")))</f>
        <v/>
      </c>
      <c r="G6" s="23" t="n"/>
      <c r="H6" s="25">
        <f>IF(OR($C6="",T($D6)&lt;&gt;"Urlaub",T($E6)="abgelehnt"),"",ROUND(N($F6)+N($G6),2))</f>
        <v/>
      </c>
      <c r="I6" s="21" t="n"/>
    </row>
    <row r="7">
      <c r="A7" s="20" t="n"/>
      <c r="B7" s="20" t="n"/>
      <c r="C7" s="21" t="n"/>
      <c r="D7" s="21" t="n"/>
      <c r="E7" s="21" t="n"/>
      <c r="F7" s="25">
        <f>IF(OR($A7="",$B7="",$C7=""),"",IF(N(IFERROR(INDEX(Personen!$D$2:$D$61,MATCH($C7,Personen!$B$2:$B$61,0)),0))=5,NETWORKDAYS($A7,$B7,Feiertage!$A$2:$A$61),IF(N(IFERROR(INDEX(Personen!$D$2:$D$61,MATCH($C7,Personen!$B$2:$B$61,0)),0))=6,($B7-$A7+1)-INT(($B7-$A7+WEEKDAY($A7,2))/7)-SUMPRODUCT((Feiertage!$A$2:$A$61&gt;=$A7)*(Feiertage!$A$2:$A$61&lt;=$B7)*(WEEKDAY(Feiertage!$A$2:$A$61,2)&lt;&gt;7)),"")))</f>
        <v/>
      </c>
      <c r="G7" s="23" t="n"/>
      <c r="H7" s="25">
        <f>IF(OR($C7="",T($D7)&lt;&gt;"Urlaub",T($E7)="abgelehnt"),"",ROUND(N($F7)+N($G7),2))</f>
        <v/>
      </c>
      <c r="I7" s="21" t="n"/>
    </row>
    <row r="8">
      <c r="A8" s="20" t="n"/>
      <c r="B8" s="20" t="n"/>
      <c r="C8" s="21" t="n"/>
      <c r="D8" s="21" t="n"/>
      <c r="E8" s="21" t="n"/>
      <c r="F8" s="25">
        <f>IF(OR($A8="",$B8="",$C8=""),"",IF(N(IFERROR(INDEX(Personen!$D$2:$D$61,MATCH($C8,Personen!$B$2:$B$61,0)),0))=5,NETWORKDAYS($A8,$B8,Feiertage!$A$2:$A$61),IF(N(IFERROR(INDEX(Personen!$D$2:$D$61,MATCH($C8,Personen!$B$2:$B$61,0)),0))=6,($B8-$A8+1)-INT(($B8-$A8+WEEKDAY($A8,2))/7)-SUMPRODUCT((Feiertage!$A$2:$A$61&gt;=$A8)*(Feiertage!$A$2:$A$61&lt;=$B8)*(WEEKDAY(Feiertage!$A$2:$A$61,2)&lt;&gt;7)),"")))</f>
        <v/>
      </c>
      <c r="G8" s="23" t="n"/>
      <c r="H8" s="25">
        <f>IF(OR($C8="",T($D8)&lt;&gt;"Urlaub",T($E8)="abgelehnt"),"",ROUND(N($F8)+N($G8),2))</f>
        <v/>
      </c>
      <c r="I8" s="21" t="n"/>
    </row>
    <row r="9">
      <c r="A9" s="20" t="n"/>
      <c r="B9" s="20" t="n"/>
      <c r="C9" s="21" t="n"/>
      <c r="D9" s="21" t="n"/>
      <c r="E9" s="21" t="n"/>
      <c r="F9" s="25">
        <f>IF(OR($A9="",$B9="",$C9=""),"",IF(N(IFERROR(INDEX(Personen!$D$2:$D$61,MATCH($C9,Personen!$B$2:$B$61,0)),0))=5,NETWORKDAYS($A9,$B9,Feiertage!$A$2:$A$61),IF(N(IFERROR(INDEX(Personen!$D$2:$D$61,MATCH($C9,Personen!$B$2:$B$61,0)),0))=6,($B9-$A9+1)-INT(($B9-$A9+WEEKDAY($A9,2))/7)-SUMPRODUCT((Feiertage!$A$2:$A$61&gt;=$A9)*(Feiertage!$A$2:$A$61&lt;=$B9)*(WEEKDAY(Feiertage!$A$2:$A$61,2)&lt;&gt;7)),"")))</f>
        <v/>
      </c>
      <c r="G9" s="23" t="n"/>
      <c r="H9" s="25">
        <f>IF(OR($C9="",T($D9)&lt;&gt;"Urlaub",T($E9)="abgelehnt"),"",ROUND(N($F9)+N($G9),2))</f>
        <v/>
      </c>
      <c r="I9" s="21" t="n"/>
    </row>
    <row r="10">
      <c r="A10" s="20" t="n"/>
      <c r="B10" s="20" t="n"/>
      <c r="C10" s="21" t="n"/>
      <c r="D10" s="21" t="n"/>
      <c r="E10" s="21" t="n"/>
      <c r="F10" s="25">
        <f>IF(OR($A10="",$B10="",$C10=""),"",IF(N(IFERROR(INDEX(Personen!$D$2:$D$61,MATCH($C10,Personen!$B$2:$B$61,0)),0))=5,NETWORKDAYS($A10,$B10,Feiertage!$A$2:$A$61),IF(N(IFERROR(INDEX(Personen!$D$2:$D$61,MATCH($C10,Personen!$B$2:$B$61,0)),0))=6,($B10-$A10+1)-INT(($B10-$A10+WEEKDAY($A10,2))/7)-SUMPRODUCT((Feiertage!$A$2:$A$61&gt;=$A10)*(Feiertage!$A$2:$A$61&lt;=$B10)*(WEEKDAY(Feiertage!$A$2:$A$61,2)&lt;&gt;7)),"")))</f>
        <v/>
      </c>
      <c r="G10" s="23" t="n"/>
      <c r="H10" s="25">
        <f>IF(OR($C10="",T($D10)&lt;&gt;"Urlaub",T($E10)="abgelehnt"),"",ROUND(N($F10)+N($G10),2))</f>
        <v/>
      </c>
      <c r="I10" s="21" t="n"/>
    </row>
    <row r="11">
      <c r="A11" s="20" t="n"/>
      <c r="B11" s="20" t="n"/>
      <c r="C11" s="21" t="n"/>
      <c r="D11" s="21" t="n"/>
      <c r="E11" s="21" t="n"/>
      <c r="F11" s="25">
        <f>IF(OR($A11="",$B11="",$C11=""),"",IF(N(IFERROR(INDEX(Personen!$D$2:$D$61,MATCH($C11,Personen!$B$2:$B$61,0)),0))=5,NETWORKDAYS($A11,$B11,Feiertage!$A$2:$A$61),IF(N(IFERROR(INDEX(Personen!$D$2:$D$61,MATCH($C11,Personen!$B$2:$B$61,0)),0))=6,($B11-$A11+1)-INT(($B11-$A11+WEEKDAY($A11,2))/7)-SUMPRODUCT((Feiertage!$A$2:$A$61&gt;=$A11)*(Feiertage!$A$2:$A$61&lt;=$B11)*(WEEKDAY(Feiertage!$A$2:$A$61,2)&lt;&gt;7)),"")))</f>
        <v/>
      </c>
      <c r="G11" s="23" t="n"/>
      <c r="H11" s="25">
        <f>IF(OR($C11="",T($D11)&lt;&gt;"Urlaub",T($E11)="abgelehnt"),"",ROUND(N($F11)+N($G11),2))</f>
        <v/>
      </c>
      <c r="I11" s="21" t="n"/>
    </row>
    <row r="12">
      <c r="A12" s="20" t="n"/>
      <c r="B12" s="20" t="n"/>
      <c r="C12" s="21" t="n"/>
      <c r="D12" s="21" t="n"/>
      <c r="E12" s="21" t="n"/>
      <c r="F12" s="25">
        <f>IF(OR($A12="",$B12="",$C12=""),"",IF(N(IFERROR(INDEX(Personen!$D$2:$D$61,MATCH($C12,Personen!$B$2:$B$61,0)),0))=5,NETWORKDAYS($A12,$B12,Feiertage!$A$2:$A$61),IF(N(IFERROR(INDEX(Personen!$D$2:$D$61,MATCH($C12,Personen!$B$2:$B$61,0)),0))=6,($B12-$A12+1)-INT(($B12-$A12+WEEKDAY($A12,2))/7)-SUMPRODUCT((Feiertage!$A$2:$A$61&gt;=$A12)*(Feiertage!$A$2:$A$61&lt;=$B12)*(WEEKDAY(Feiertage!$A$2:$A$61,2)&lt;&gt;7)),"")))</f>
        <v/>
      </c>
      <c r="G12" s="23" t="n"/>
      <c r="H12" s="25">
        <f>IF(OR($C12="",T($D12)&lt;&gt;"Urlaub",T($E12)="abgelehnt"),"",ROUND(N($F12)+N($G12),2))</f>
        <v/>
      </c>
      <c r="I12" s="21" t="n"/>
    </row>
    <row r="13">
      <c r="A13" s="20" t="n"/>
      <c r="B13" s="20" t="n"/>
      <c r="C13" s="21" t="n"/>
      <c r="D13" s="21" t="n"/>
      <c r="E13" s="21" t="n"/>
      <c r="F13" s="25">
        <f>IF(OR($A13="",$B13="",$C13=""),"",IF(N(IFERROR(INDEX(Personen!$D$2:$D$61,MATCH($C13,Personen!$B$2:$B$61,0)),0))=5,NETWORKDAYS($A13,$B13,Feiertage!$A$2:$A$61),IF(N(IFERROR(INDEX(Personen!$D$2:$D$61,MATCH($C13,Personen!$B$2:$B$61,0)),0))=6,($B13-$A13+1)-INT(($B13-$A13+WEEKDAY($A13,2))/7)-SUMPRODUCT((Feiertage!$A$2:$A$61&gt;=$A13)*(Feiertage!$A$2:$A$61&lt;=$B13)*(WEEKDAY(Feiertage!$A$2:$A$61,2)&lt;&gt;7)),"")))</f>
        <v/>
      </c>
      <c r="G13" s="23" t="n"/>
      <c r="H13" s="25">
        <f>IF(OR($C13="",T($D13)&lt;&gt;"Urlaub",T($E13)="abgelehnt"),"",ROUND(N($F13)+N($G13),2))</f>
        <v/>
      </c>
      <c r="I13" s="21" t="n"/>
    </row>
    <row r="14">
      <c r="A14" s="20" t="n"/>
      <c r="B14" s="20" t="n"/>
      <c r="C14" s="21" t="n"/>
      <c r="D14" s="21" t="n"/>
      <c r="E14" s="21" t="n"/>
      <c r="F14" s="25">
        <f>IF(OR($A14="",$B14="",$C14=""),"",IF(N(IFERROR(INDEX(Personen!$D$2:$D$61,MATCH($C14,Personen!$B$2:$B$61,0)),0))=5,NETWORKDAYS($A14,$B14,Feiertage!$A$2:$A$61),IF(N(IFERROR(INDEX(Personen!$D$2:$D$61,MATCH($C14,Personen!$B$2:$B$61,0)),0))=6,($B14-$A14+1)-INT(($B14-$A14+WEEKDAY($A14,2))/7)-SUMPRODUCT((Feiertage!$A$2:$A$61&gt;=$A14)*(Feiertage!$A$2:$A$61&lt;=$B14)*(WEEKDAY(Feiertage!$A$2:$A$61,2)&lt;&gt;7)),"")))</f>
        <v/>
      </c>
      <c r="G14" s="23" t="n"/>
      <c r="H14" s="25">
        <f>IF(OR($C14="",T($D14)&lt;&gt;"Urlaub",T($E14)="abgelehnt"),"",ROUND(N($F14)+N($G14),2))</f>
        <v/>
      </c>
      <c r="I14" s="21" t="n"/>
    </row>
    <row r="15">
      <c r="A15" s="20" t="n"/>
      <c r="B15" s="20" t="n"/>
      <c r="C15" s="21" t="n"/>
      <c r="D15" s="21" t="n"/>
      <c r="E15" s="21" t="n"/>
      <c r="F15" s="25">
        <f>IF(OR($A15="",$B15="",$C15=""),"",IF(N(IFERROR(INDEX(Personen!$D$2:$D$61,MATCH($C15,Personen!$B$2:$B$61,0)),0))=5,NETWORKDAYS($A15,$B15,Feiertage!$A$2:$A$61),IF(N(IFERROR(INDEX(Personen!$D$2:$D$61,MATCH($C15,Personen!$B$2:$B$61,0)),0))=6,($B15-$A15+1)-INT(($B15-$A15+WEEKDAY($A15,2))/7)-SUMPRODUCT((Feiertage!$A$2:$A$61&gt;=$A15)*(Feiertage!$A$2:$A$61&lt;=$B15)*(WEEKDAY(Feiertage!$A$2:$A$61,2)&lt;&gt;7)),"")))</f>
        <v/>
      </c>
      <c r="G15" s="23" t="n"/>
      <c r="H15" s="25">
        <f>IF(OR($C15="",T($D15)&lt;&gt;"Urlaub",T($E15)="abgelehnt"),"",ROUND(N($F15)+N($G15),2))</f>
        <v/>
      </c>
      <c r="I15" s="21" t="n"/>
    </row>
    <row r="16">
      <c r="A16" s="20" t="n"/>
      <c r="B16" s="20" t="n"/>
      <c r="C16" s="21" t="n"/>
      <c r="D16" s="21" t="n"/>
      <c r="E16" s="21" t="n"/>
      <c r="F16" s="25">
        <f>IF(OR($A16="",$B16="",$C16=""),"",IF(N(IFERROR(INDEX(Personen!$D$2:$D$61,MATCH($C16,Personen!$B$2:$B$61,0)),0))=5,NETWORKDAYS($A16,$B16,Feiertage!$A$2:$A$61),IF(N(IFERROR(INDEX(Personen!$D$2:$D$61,MATCH($C16,Personen!$B$2:$B$61,0)),0))=6,($B16-$A16+1)-INT(($B16-$A16+WEEKDAY($A16,2))/7)-SUMPRODUCT((Feiertage!$A$2:$A$61&gt;=$A16)*(Feiertage!$A$2:$A$61&lt;=$B16)*(WEEKDAY(Feiertage!$A$2:$A$61,2)&lt;&gt;7)),"")))</f>
        <v/>
      </c>
      <c r="G16" s="23" t="n"/>
      <c r="H16" s="25">
        <f>IF(OR($C16="",T($D16)&lt;&gt;"Urlaub",T($E16)="abgelehnt"),"",ROUND(N($F16)+N($G16),2))</f>
        <v/>
      </c>
      <c r="I16" s="21" t="n"/>
    </row>
    <row r="17">
      <c r="A17" s="20" t="n"/>
      <c r="B17" s="20" t="n"/>
      <c r="C17" s="21" t="n"/>
      <c r="D17" s="21" t="n"/>
      <c r="E17" s="21" t="n"/>
      <c r="F17" s="25">
        <f>IF(OR($A17="",$B17="",$C17=""),"",IF(N(IFERROR(INDEX(Personen!$D$2:$D$61,MATCH($C17,Personen!$B$2:$B$61,0)),0))=5,NETWORKDAYS($A17,$B17,Feiertage!$A$2:$A$61),IF(N(IFERROR(INDEX(Personen!$D$2:$D$61,MATCH($C17,Personen!$B$2:$B$61,0)),0))=6,($B17-$A17+1)-INT(($B17-$A17+WEEKDAY($A17,2))/7)-SUMPRODUCT((Feiertage!$A$2:$A$61&gt;=$A17)*(Feiertage!$A$2:$A$61&lt;=$B17)*(WEEKDAY(Feiertage!$A$2:$A$61,2)&lt;&gt;7)),"")))</f>
        <v/>
      </c>
      <c r="G17" s="23" t="n"/>
      <c r="H17" s="25">
        <f>IF(OR($C17="",T($D17)&lt;&gt;"Urlaub",T($E17)="abgelehnt"),"",ROUND(N($F17)+N($G17),2))</f>
        <v/>
      </c>
      <c r="I17" s="21" t="n"/>
    </row>
    <row r="18">
      <c r="A18" s="20" t="n"/>
      <c r="B18" s="20" t="n"/>
      <c r="C18" s="21" t="n"/>
      <c r="D18" s="21" t="n"/>
      <c r="E18" s="21" t="n"/>
      <c r="F18" s="25">
        <f>IF(OR($A18="",$B18="",$C18=""),"",IF(N(IFERROR(INDEX(Personen!$D$2:$D$61,MATCH($C18,Personen!$B$2:$B$61,0)),0))=5,NETWORKDAYS($A18,$B18,Feiertage!$A$2:$A$61),IF(N(IFERROR(INDEX(Personen!$D$2:$D$61,MATCH($C18,Personen!$B$2:$B$61,0)),0))=6,($B18-$A18+1)-INT(($B18-$A18+WEEKDAY($A18,2))/7)-SUMPRODUCT((Feiertage!$A$2:$A$61&gt;=$A18)*(Feiertage!$A$2:$A$61&lt;=$B18)*(WEEKDAY(Feiertage!$A$2:$A$61,2)&lt;&gt;7)),"")))</f>
        <v/>
      </c>
      <c r="G18" s="23" t="n"/>
      <c r="H18" s="25">
        <f>IF(OR($C18="",T($D18)&lt;&gt;"Urlaub",T($E18)="abgelehnt"),"",ROUND(N($F18)+N($G18),2))</f>
        <v/>
      </c>
      <c r="I18" s="21" t="n"/>
    </row>
    <row r="19">
      <c r="A19" s="20" t="n"/>
      <c r="B19" s="20" t="n"/>
      <c r="C19" s="21" t="n"/>
      <c r="D19" s="21" t="n"/>
      <c r="E19" s="21" t="n"/>
      <c r="F19" s="25">
        <f>IF(OR($A19="",$B19="",$C19=""),"",IF(N(IFERROR(INDEX(Personen!$D$2:$D$61,MATCH($C19,Personen!$B$2:$B$61,0)),0))=5,NETWORKDAYS($A19,$B19,Feiertage!$A$2:$A$61),IF(N(IFERROR(INDEX(Personen!$D$2:$D$61,MATCH($C19,Personen!$B$2:$B$61,0)),0))=6,($B19-$A19+1)-INT(($B19-$A19+WEEKDAY($A19,2))/7)-SUMPRODUCT((Feiertage!$A$2:$A$61&gt;=$A19)*(Feiertage!$A$2:$A$61&lt;=$B19)*(WEEKDAY(Feiertage!$A$2:$A$61,2)&lt;&gt;7)),"")))</f>
        <v/>
      </c>
      <c r="G19" s="23" t="n"/>
      <c r="H19" s="25">
        <f>IF(OR($C19="",T($D19)&lt;&gt;"Urlaub",T($E19)="abgelehnt"),"",ROUND(N($F19)+N($G19),2))</f>
        <v/>
      </c>
      <c r="I19" s="21" t="n"/>
    </row>
    <row r="20">
      <c r="A20" s="20" t="n"/>
      <c r="B20" s="20" t="n"/>
      <c r="C20" s="21" t="n"/>
      <c r="D20" s="21" t="n"/>
      <c r="E20" s="21" t="n"/>
      <c r="F20" s="25">
        <f>IF(OR($A20="",$B20="",$C20=""),"",IF(N(IFERROR(INDEX(Personen!$D$2:$D$61,MATCH($C20,Personen!$B$2:$B$61,0)),0))=5,NETWORKDAYS($A20,$B20,Feiertage!$A$2:$A$61),IF(N(IFERROR(INDEX(Personen!$D$2:$D$61,MATCH($C20,Personen!$B$2:$B$61,0)),0))=6,($B20-$A20+1)-INT(($B20-$A20+WEEKDAY($A20,2))/7)-SUMPRODUCT((Feiertage!$A$2:$A$61&gt;=$A20)*(Feiertage!$A$2:$A$61&lt;=$B20)*(WEEKDAY(Feiertage!$A$2:$A$61,2)&lt;&gt;7)),"")))</f>
        <v/>
      </c>
      <c r="G20" s="23" t="n"/>
      <c r="H20" s="25">
        <f>IF(OR($C20="",T($D20)&lt;&gt;"Urlaub",T($E20)="abgelehnt"),"",ROUND(N($F20)+N($G20),2))</f>
        <v/>
      </c>
      <c r="I20" s="21" t="n"/>
    </row>
    <row r="21">
      <c r="A21" s="20" t="n"/>
      <c r="B21" s="20" t="n"/>
      <c r="C21" s="21" t="n"/>
      <c r="D21" s="21" t="n"/>
      <c r="E21" s="21" t="n"/>
      <c r="F21" s="25">
        <f>IF(OR($A21="",$B21="",$C21=""),"",IF(N(IFERROR(INDEX(Personen!$D$2:$D$61,MATCH($C21,Personen!$B$2:$B$61,0)),0))=5,NETWORKDAYS($A21,$B21,Feiertage!$A$2:$A$61),IF(N(IFERROR(INDEX(Personen!$D$2:$D$61,MATCH($C21,Personen!$B$2:$B$61,0)),0))=6,($B21-$A21+1)-INT(($B21-$A21+WEEKDAY($A21,2))/7)-SUMPRODUCT((Feiertage!$A$2:$A$61&gt;=$A21)*(Feiertage!$A$2:$A$61&lt;=$B21)*(WEEKDAY(Feiertage!$A$2:$A$61,2)&lt;&gt;7)),"")))</f>
        <v/>
      </c>
      <c r="G21" s="23" t="n"/>
      <c r="H21" s="25">
        <f>IF(OR($C21="",T($D21)&lt;&gt;"Urlaub",T($E21)="abgelehnt"),"",ROUND(N($F21)+N($G21),2))</f>
        <v/>
      </c>
      <c r="I21" s="21" t="n"/>
    </row>
    <row r="22">
      <c r="A22" s="20" t="n"/>
      <c r="B22" s="20" t="n"/>
      <c r="C22" s="21" t="n"/>
      <c r="D22" s="21" t="n"/>
      <c r="E22" s="21" t="n"/>
      <c r="F22" s="25">
        <f>IF(OR($A22="",$B22="",$C22=""),"",IF(N(IFERROR(INDEX(Personen!$D$2:$D$61,MATCH($C22,Personen!$B$2:$B$61,0)),0))=5,NETWORKDAYS($A22,$B22,Feiertage!$A$2:$A$61),IF(N(IFERROR(INDEX(Personen!$D$2:$D$61,MATCH($C22,Personen!$B$2:$B$61,0)),0))=6,($B22-$A22+1)-INT(($B22-$A22+WEEKDAY($A22,2))/7)-SUMPRODUCT((Feiertage!$A$2:$A$61&gt;=$A22)*(Feiertage!$A$2:$A$61&lt;=$B22)*(WEEKDAY(Feiertage!$A$2:$A$61,2)&lt;&gt;7)),"")))</f>
        <v/>
      </c>
      <c r="G22" s="23" t="n"/>
      <c r="H22" s="25">
        <f>IF(OR($C22="",T($D22)&lt;&gt;"Urlaub",T($E22)="abgelehnt"),"",ROUND(N($F22)+N($G22),2))</f>
        <v/>
      </c>
      <c r="I22" s="21" t="n"/>
    </row>
    <row r="23">
      <c r="A23" s="20" t="n"/>
      <c r="B23" s="20" t="n"/>
      <c r="C23" s="21" t="n"/>
      <c r="D23" s="21" t="n"/>
      <c r="E23" s="21" t="n"/>
      <c r="F23" s="25">
        <f>IF(OR($A23="",$B23="",$C23=""),"",IF(N(IFERROR(INDEX(Personen!$D$2:$D$61,MATCH($C23,Personen!$B$2:$B$61,0)),0))=5,NETWORKDAYS($A23,$B23,Feiertage!$A$2:$A$61),IF(N(IFERROR(INDEX(Personen!$D$2:$D$61,MATCH($C23,Personen!$B$2:$B$61,0)),0))=6,($B23-$A23+1)-INT(($B23-$A23+WEEKDAY($A23,2))/7)-SUMPRODUCT((Feiertage!$A$2:$A$61&gt;=$A23)*(Feiertage!$A$2:$A$61&lt;=$B23)*(WEEKDAY(Feiertage!$A$2:$A$61,2)&lt;&gt;7)),"")))</f>
        <v/>
      </c>
      <c r="G23" s="23" t="n"/>
      <c r="H23" s="25">
        <f>IF(OR($C23="",T($D23)&lt;&gt;"Urlaub",T($E23)="abgelehnt"),"",ROUND(N($F23)+N($G23),2))</f>
        <v/>
      </c>
      <c r="I23" s="21" t="n"/>
    </row>
    <row r="24">
      <c r="A24" s="20" t="n"/>
      <c r="B24" s="20" t="n"/>
      <c r="C24" s="21" t="n"/>
      <c r="D24" s="21" t="n"/>
      <c r="E24" s="21" t="n"/>
      <c r="F24" s="25">
        <f>IF(OR($A24="",$B24="",$C24=""),"",IF(N(IFERROR(INDEX(Personen!$D$2:$D$61,MATCH($C24,Personen!$B$2:$B$61,0)),0))=5,NETWORKDAYS($A24,$B24,Feiertage!$A$2:$A$61),IF(N(IFERROR(INDEX(Personen!$D$2:$D$61,MATCH($C24,Personen!$B$2:$B$61,0)),0))=6,($B24-$A24+1)-INT(($B24-$A24+WEEKDAY($A24,2))/7)-SUMPRODUCT((Feiertage!$A$2:$A$61&gt;=$A24)*(Feiertage!$A$2:$A$61&lt;=$B24)*(WEEKDAY(Feiertage!$A$2:$A$61,2)&lt;&gt;7)),"")))</f>
        <v/>
      </c>
      <c r="G24" s="23" t="n"/>
      <c r="H24" s="25">
        <f>IF(OR($C24="",T($D24)&lt;&gt;"Urlaub",T($E24)="abgelehnt"),"",ROUND(N($F24)+N($G24),2))</f>
        <v/>
      </c>
      <c r="I24" s="21" t="n"/>
    </row>
    <row r="25">
      <c r="A25" s="20" t="n"/>
      <c r="B25" s="20" t="n"/>
      <c r="C25" s="21" t="n"/>
      <c r="D25" s="21" t="n"/>
      <c r="E25" s="21" t="n"/>
      <c r="F25" s="25">
        <f>IF(OR($A25="",$B25="",$C25=""),"",IF(N(IFERROR(INDEX(Personen!$D$2:$D$61,MATCH($C25,Personen!$B$2:$B$61,0)),0))=5,NETWORKDAYS($A25,$B25,Feiertage!$A$2:$A$61),IF(N(IFERROR(INDEX(Personen!$D$2:$D$61,MATCH($C25,Personen!$B$2:$B$61,0)),0))=6,($B25-$A25+1)-INT(($B25-$A25+WEEKDAY($A25,2))/7)-SUMPRODUCT((Feiertage!$A$2:$A$61&gt;=$A25)*(Feiertage!$A$2:$A$61&lt;=$B25)*(WEEKDAY(Feiertage!$A$2:$A$61,2)&lt;&gt;7)),"")))</f>
        <v/>
      </c>
      <c r="G25" s="23" t="n"/>
      <c r="H25" s="25">
        <f>IF(OR($C25="",T($D25)&lt;&gt;"Urlaub",T($E25)="abgelehnt"),"",ROUND(N($F25)+N($G25),2))</f>
        <v/>
      </c>
      <c r="I25" s="21" t="n"/>
    </row>
    <row r="26">
      <c r="A26" s="20" t="n"/>
      <c r="B26" s="20" t="n"/>
      <c r="C26" s="21" t="n"/>
      <c r="D26" s="21" t="n"/>
      <c r="E26" s="21" t="n"/>
      <c r="F26" s="25">
        <f>IF(OR($A26="",$B26="",$C26=""),"",IF(N(IFERROR(INDEX(Personen!$D$2:$D$61,MATCH($C26,Personen!$B$2:$B$61,0)),0))=5,NETWORKDAYS($A26,$B26,Feiertage!$A$2:$A$61),IF(N(IFERROR(INDEX(Personen!$D$2:$D$61,MATCH($C26,Personen!$B$2:$B$61,0)),0))=6,($B26-$A26+1)-INT(($B26-$A26+WEEKDAY($A26,2))/7)-SUMPRODUCT((Feiertage!$A$2:$A$61&gt;=$A26)*(Feiertage!$A$2:$A$61&lt;=$B26)*(WEEKDAY(Feiertage!$A$2:$A$61,2)&lt;&gt;7)),"")))</f>
        <v/>
      </c>
      <c r="G26" s="23" t="n"/>
      <c r="H26" s="25">
        <f>IF(OR($C26="",T($D26)&lt;&gt;"Urlaub",T($E26)="abgelehnt"),"",ROUND(N($F26)+N($G26),2))</f>
        <v/>
      </c>
      <c r="I26" s="21" t="n"/>
    </row>
    <row r="27">
      <c r="A27" s="20" t="n"/>
      <c r="B27" s="20" t="n"/>
      <c r="C27" s="21" t="n"/>
      <c r="D27" s="21" t="n"/>
      <c r="E27" s="21" t="n"/>
      <c r="F27" s="25">
        <f>IF(OR($A27="",$B27="",$C27=""),"",IF(N(IFERROR(INDEX(Personen!$D$2:$D$61,MATCH($C27,Personen!$B$2:$B$61,0)),0))=5,NETWORKDAYS($A27,$B27,Feiertage!$A$2:$A$61),IF(N(IFERROR(INDEX(Personen!$D$2:$D$61,MATCH($C27,Personen!$B$2:$B$61,0)),0))=6,($B27-$A27+1)-INT(($B27-$A27+WEEKDAY($A27,2))/7)-SUMPRODUCT((Feiertage!$A$2:$A$61&gt;=$A27)*(Feiertage!$A$2:$A$61&lt;=$B27)*(WEEKDAY(Feiertage!$A$2:$A$61,2)&lt;&gt;7)),"")))</f>
        <v/>
      </c>
      <c r="G27" s="23" t="n"/>
      <c r="H27" s="25">
        <f>IF(OR($C27="",T($D27)&lt;&gt;"Urlaub",T($E27)="abgelehnt"),"",ROUND(N($F27)+N($G27),2))</f>
        <v/>
      </c>
      <c r="I27" s="21" t="n"/>
    </row>
    <row r="28">
      <c r="A28" s="20" t="n"/>
      <c r="B28" s="20" t="n"/>
      <c r="C28" s="21" t="n"/>
      <c r="D28" s="21" t="n"/>
      <c r="E28" s="21" t="n"/>
      <c r="F28" s="25">
        <f>IF(OR($A28="",$B28="",$C28=""),"",IF(N(IFERROR(INDEX(Personen!$D$2:$D$61,MATCH($C28,Personen!$B$2:$B$61,0)),0))=5,NETWORKDAYS($A28,$B28,Feiertage!$A$2:$A$61),IF(N(IFERROR(INDEX(Personen!$D$2:$D$61,MATCH($C28,Personen!$B$2:$B$61,0)),0))=6,($B28-$A28+1)-INT(($B28-$A28+WEEKDAY($A28,2))/7)-SUMPRODUCT((Feiertage!$A$2:$A$61&gt;=$A28)*(Feiertage!$A$2:$A$61&lt;=$B28)*(WEEKDAY(Feiertage!$A$2:$A$61,2)&lt;&gt;7)),"")))</f>
        <v/>
      </c>
      <c r="G28" s="23" t="n"/>
      <c r="H28" s="25">
        <f>IF(OR($C28="",T($D28)&lt;&gt;"Urlaub",T($E28)="abgelehnt"),"",ROUND(N($F28)+N($G28),2))</f>
        <v/>
      </c>
      <c r="I28" s="21" t="n"/>
    </row>
    <row r="29">
      <c r="A29" s="20" t="n"/>
      <c r="B29" s="20" t="n"/>
      <c r="C29" s="21" t="n"/>
      <c r="D29" s="21" t="n"/>
      <c r="E29" s="21" t="n"/>
      <c r="F29" s="25">
        <f>IF(OR($A29="",$B29="",$C29=""),"",IF(N(IFERROR(INDEX(Personen!$D$2:$D$61,MATCH($C29,Personen!$B$2:$B$61,0)),0))=5,NETWORKDAYS($A29,$B29,Feiertage!$A$2:$A$61),IF(N(IFERROR(INDEX(Personen!$D$2:$D$61,MATCH($C29,Personen!$B$2:$B$61,0)),0))=6,($B29-$A29+1)-INT(($B29-$A29+WEEKDAY($A29,2))/7)-SUMPRODUCT((Feiertage!$A$2:$A$61&gt;=$A29)*(Feiertage!$A$2:$A$61&lt;=$B29)*(WEEKDAY(Feiertage!$A$2:$A$61,2)&lt;&gt;7)),"")))</f>
        <v/>
      </c>
      <c r="G29" s="23" t="n"/>
      <c r="H29" s="25">
        <f>IF(OR($C29="",T($D29)&lt;&gt;"Urlaub",T($E29)="abgelehnt"),"",ROUND(N($F29)+N($G29),2))</f>
        <v/>
      </c>
      <c r="I29" s="21" t="n"/>
    </row>
    <row r="30">
      <c r="A30" s="20" t="n"/>
      <c r="B30" s="20" t="n"/>
      <c r="C30" s="21" t="n"/>
      <c r="D30" s="21" t="n"/>
      <c r="E30" s="21" t="n"/>
      <c r="F30" s="25">
        <f>IF(OR($A30="",$B30="",$C30=""),"",IF(N(IFERROR(INDEX(Personen!$D$2:$D$61,MATCH($C30,Personen!$B$2:$B$61,0)),0))=5,NETWORKDAYS($A30,$B30,Feiertage!$A$2:$A$61),IF(N(IFERROR(INDEX(Personen!$D$2:$D$61,MATCH($C30,Personen!$B$2:$B$61,0)),0))=6,($B30-$A30+1)-INT(($B30-$A30+WEEKDAY($A30,2))/7)-SUMPRODUCT((Feiertage!$A$2:$A$61&gt;=$A30)*(Feiertage!$A$2:$A$61&lt;=$B30)*(WEEKDAY(Feiertage!$A$2:$A$61,2)&lt;&gt;7)),"")))</f>
        <v/>
      </c>
      <c r="G30" s="23" t="n"/>
      <c r="H30" s="25">
        <f>IF(OR($C30="",T($D30)&lt;&gt;"Urlaub",T($E30)="abgelehnt"),"",ROUND(N($F30)+N($G30),2))</f>
        <v/>
      </c>
      <c r="I30" s="21" t="n"/>
    </row>
    <row r="31">
      <c r="A31" s="20" t="n"/>
      <c r="B31" s="20" t="n"/>
      <c r="C31" s="21" t="n"/>
      <c r="D31" s="21" t="n"/>
      <c r="E31" s="21" t="n"/>
      <c r="F31" s="25">
        <f>IF(OR($A31="",$B31="",$C31=""),"",IF(N(IFERROR(INDEX(Personen!$D$2:$D$61,MATCH($C31,Personen!$B$2:$B$61,0)),0))=5,NETWORKDAYS($A31,$B31,Feiertage!$A$2:$A$61),IF(N(IFERROR(INDEX(Personen!$D$2:$D$61,MATCH($C31,Personen!$B$2:$B$61,0)),0))=6,($B31-$A31+1)-INT(($B31-$A31+WEEKDAY($A31,2))/7)-SUMPRODUCT((Feiertage!$A$2:$A$61&gt;=$A31)*(Feiertage!$A$2:$A$61&lt;=$B31)*(WEEKDAY(Feiertage!$A$2:$A$61,2)&lt;&gt;7)),"")))</f>
        <v/>
      </c>
      <c r="G31" s="23" t="n"/>
      <c r="H31" s="25">
        <f>IF(OR($C31="",T($D31)&lt;&gt;"Urlaub",T($E31)="abgelehnt"),"",ROUND(N($F31)+N($G31),2))</f>
        <v/>
      </c>
      <c r="I31" s="21" t="n"/>
    </row>
    <row r="32">
      <c r="A32" s="20" t="n"/>
      <c r="B32" s="20" t="n"/>
      <c r="C32" s="21" t="n"/>
      <c r="D32" s="21" t="n"/>
      <c r="E32" s="21" t="n"/>
      <c r="F32" s="25">
        <f>IF(OR($A32="",$B32="",$C32=""),"",IF(N(IFERROR(INDEX(Personen!$D$2:$D$61,MATCH($C32,Personen!$B$2:$B$61,0)),0))=5,NETWORKDAYS($A32,$B32,Feiertage!$A$2:$A$61),IF(N(IFERROR(INDEX(Personen!$D$2:$D$61,MATCH($C32,Personen!$B$2:$B$61,0)),0))=6,($B32-$A32+1)-INT(($B32-$A32+WEEKDAY($A32,2))/7)-SUMPRODUCT((Feiertage!$A$2:$A$61&gt;=$A32)*(Feiertage!$A$2:$A$61&lt;=$B32)*(WEEKDAY(Feiertage!$A$2:$A$61,2)&lt;&gt;7)),"")))</f>
        <v/>
      </c>
      <c r="G32" s="23" t="n"/>
      <c r="H32" s="25">
        <f>IF(OR($C32="",T($D32)&lt;&gt;"Urlaub",T($E32)="abgelehnt"),"",ROUND(N($F32)+N($G32),2))</f>
        <v/>
      </c>
      <c r="I32" s="21" t="n"/>
    </row>
    <row r="33">
      <c r="A33" s="20" t="n"/>
      <c r="B33" s="20" t="n"/>
      <c r="C33" s="21" t="n"/>
      <c r="D33" s="21" t="n"/>
      <c r="E33" s="21" t="n"/>
      <c r="F33" s="25">
        <f>IF(OR($A33="",$B33="",$C33=""),"",IF(N(IFERROR(INDEX(Personen!$D$2:$D$61,MATCH($C33,Personen!$B$2:$B$61,0)),0))=5,NETWORKDAYS($A33,$B33,Feiertage!$A$2:$A$61),IF(N(IFERROR(INDEX(Personen!$D$2:$D$61,MATCH($C33,Personen!$B$2:$B$61,0)),0))=6,($B33-$A33+1)-INT(($B33-$A33+WEEKDAY($A33,2))/7)-SUMPRODUCT((Feiertage!$A$2:$A$61&gt;=$A33)*(Feiertage!$A$2:$A$61&lt;=$B33)*(WEEKDAY(Feiertage!$A$2:$A$61,2)&lt;&gt;7)),"")))</f>
        <v/>
      </c>
      <c r="G33" s="23" t="n"/>
      <c r="H33" s="25">
        <f>IF(OR($C33="",T($D33)&lt;&gt;"Urlaub",T($E33)="abgelehnt"),"",ROUND(N($F33)+N($G33),2))</f>
        <v/>
      </c>
      <c r="I33" s="21" t="n"/>
    </row>
    <row r="34">
      <c r="A34" s="20" t="n"/>
      <c r="B34" s="20" t="n"/>
      <c r="C34" s="21" t="n"/>
      <c r="D34" s="21" t="n"/>
      <c r="E34" s="21" t="n"/>
      <c r="F34" s="25">
        <f>IF(OR($A34="",$B34="",$C34=""),"",IF(N(IFERROR(INDEX(Personen!$D$2:$D$61,MATCH($C34,Personen!$B$2:$B$61,0)),0))=5,NETWORKDAYS($A34,$B34,Feiertage!$A$2:$A$61),IF(N(IFERROR(INDEX(Personen!$D$2:$D$61,MATCH($C34,Personen!$B$2:$B$61,0)),0))=6,($B34-$A34+1)-INT(($B34-$A34+WEEKDAY($A34,2))/7)-SUMPRODUCT((Feiertage!$A$2:$A$61&gt;=$A34)*(Feiertage!$A$2:$A$61&lt;=$B34)*(WEEKDAY(Feiertage!$A$2:$A$61,2)&lt;&gt;7)),"")))</f>
        <v/>
      </c>
      <c r="G34" s="23" t="n"/>
      <c r="H34" s="25">
        <f>IF(OR($C34="",T($D34)&lt;&gt;"Urlaub",T($E34)="abgelehnt"),"",ROUND(N($F34)+N($G34),2))</f>
        <v/>
      </c>
      <c r="I34" s="21" t="n"/>
    </row>
    <row r="35">
      <c r="A35" s="20" t="n"/>
      <c r="B35" s="20" t="n"/>
      <c r="C35" s="21" t="n"/>
      <c r="D35" s="21" t="n"/>
      <c r="E35" s="21" t="n"/>
      <c r="F35" s="25">
        <f>IF(OR($A35="",$B35="",$C35=""),"",IF(N(IFERROR(INDEX(Personen!$D$2:$D$61,MATCH($C35,Personen!$B$2:$B$61,0)),0))=5,NETWORKDAYS($A35,$B35,Feiertage!$A$2:$A$61),IF(N(IFERROR(INDEX(Personen!$D$2:$D$61,MATCH($C35,Personen!$B$2:$B$61,0)),0))=6,($B35-$A35+1)-INT(($B35-$A35+WEEKDAY($A35,2))/7)-SUMPRODUCT((Feiertage!$A$2:$A$61&gt;=$A35)*(Feiertage!$A$2:$A$61&lt;=$B35)*(WEEKDAY(Feiertage!$A$2:$A$61,2)&lt;&gt;7)),"")))</f>
        <v/>
      </c>
      <c r="G35" s="23" t="n"/>
      <c r="H35" s="25">
        <f>IF(OR($C35="",T($D35)&lt;&gt;"Urlaub",T($E35)="abgelehnt"),"",ROUND(N($F35)+N($G35),2))</f>
        <v/>
      </c>
      <c r="I35" s="21" t="n"/>
    </row>
    <row r="36">
      <c r="A36" s="20" t="n"/>
      <c r="B36" s="20" t="n"/>
      <c r="C36" s="21" t="n"/>
      <c r="D36" s="21" t="n"/>
      <c r="E36" s="21" t="n"/>
      <c r="F36" s="25">
        <f>IF(OR($A36="",$B36="",$C36=""),"",IF(N(IFERROR(INDEX(Personen!$D$2:$D$61,MATCH($C36,Personen!$B$2:$B$61,0)),0))=5,NETWORKDAYS($A36,$B36,Feiertage!$A$2:$A$61),IF(N(IFERROR(INDEX(Personen!$D$2:$D$61,MATCH($C36,Personen!$B$2:$B$61,0)),0))=6,($B36-$A36+1)-INT(($B36-$A36+WEEKDAY($A36,2))/7)-SUMPRODUCT((Feiertage!$A$2:$A$61&gt;=$A36)*(Feiertage!$A$2:$A$61&lt;=$B36)*(WEEKDAY(Feiertage!$A$2:$A$61,2)&lt;&gt;7)),"")))</f>
        <v/>
      </c>
      <c r="G36" s="23" t="n"/>
      <c r="H36" s="25">
        <f>IF(OR($C36="",T($D36)&lt;&gt;"Urlaub",T($E36)="abgelehnt"),"",ROUND(N($F36)+N($G36),2))</f>
        <v/>
      </c>
      <c r="I36" s="21" t="n"/>
    </row>
    <row r="37">
      <c r="A37" s="20" t="n"/>
      <c r="B37" s="20" t="n"/>
      <c r="C37" s="21" t="n"/>
      <c r="D37" s="21" t="n"/>
      <c r="E37" s="21" t="n"/>
      <c r="F37" s="25">
        <f>IF(OR($A37="",$B37="",$C37=""),"",IF(N(IFERROR(INDEX(Personen!$D$2:$D$61,MATCH($C37,Personen!$B$2:$B$61,0)),0))=5,NETWORKDAYS($A37,$B37,Feiertage!$A$2:$A$61),IF(N(IFERROR(INDEX(Personen!$D$2:$D$61,MATCH($C37,Personen!$B$2:$B$61,0)),0))=6,($B37-$A37+1)-INT(($B37-$A37+WEEKDAY($A37,2))/7)-SUMPRODUCT((Feiertage!$A$2:$A$61&gt;=$A37)*(Feiertage!$A$2:$A$61&lt;=$B37)*(WEEKDAY(Feiertage!$A$2:$A$61,2)&lt;&gt;7)),"")))</f>
        <v/>
      </c>
      <c r="G37" s="23" t="n"/>
      <c r="H37" s="25">
        <f>IF(OR($C37="",T($D37)&lt;&gt;"Urlaub",T($E37)="abgelehnt"),"",ROUND(N($F37)+N($G37),2))</f>
        <v/>
      </c>
      <c r="I37" s="21" t="n"/>
    </row>
    <row r="38">
      <c r="A38" s="20" t="n"/>
      <c r="B38" s="20" t="n"/>
      <c r="C38" s="21" t="n"/>
      <c r="D38" s="21" t="n"/>
      <c r="E38" s="21" t="n"/>
      <c r="F38" s="25">
        <f>IF(OR($A38="",$B38="",$C38=""),"",IF(N(IFERROR(INDEX(Personen!$D$2:$D$61,MATCH($C38,Personen!$B$2:$B$61,0)),0))=5,NETWORKDAYS($A38,$B38,Feiertage!$A$2:$A$61),IF(N(IFERROR(INDEX(Personen!$D$2:$D$61,MATCH($C38,Personen!$B$2:$B$61,0)),0))=6,($B38-$A38+1)-INT(($B38-$A38+WEEKDAY($A38,2))/7)-SUMPRODUCT((Feiertage!$A$2:$A$61&gt;=$A38)*(Feiertage!$A$2:$A$61&lt;=$B38)*(WEEKDAY(Feiertage!$A$2:$A$61,2)&lt;&gt;7)),"")))</f>
        <v/>
      </c>
      <c r="G38" s="23" t="n"/>
      <c r="H38" s="25">
        <f>IF(OR($C38="",T($D38)&lt;&gt;"Urlaub",T($E38)="abgelehnt"),"",ROUND(N($F38)+N($G38),2))</f>
        <v/>
      </c>
      <c r="I38" s="21" t="n"/>
    </row>
    <row r="39">
      <c r="A39" s="20" t="n"/>
      <c r="B39" s="20" t="n"/>
      <c r="C39" s="21" t="n"/>
      <c r="D39" s="21" t="n"/>
      <c r="E39" s="21" t="n"/>
      <c r="F39" s="25">
        <f>IF(OR($A39="",$B39="",$C39=""),"",IF(N(IFERROR(INDEX(Personen!$D$2:$D$61,MATCH($C39,Personen!$B$2:$B$61,0)),0))=5,NETWORKDAYS($A39,$B39,Feiertage!$A$2:$A$61),IF(N(IFERROR(INDEX(Personen!$D$2:$D$61,MATCH($C39,Personen!$B$2:$B$61,0)),0))=6,($B39-$A39+1)-INT(($B39-$A39+WEEKDAY($A39,2))/7)-SUMPRODUCT((Feiertage!$A$2:$A$61&gt;=$A39)*(Feiertage!$A$2:$A$61&lt;=$B39)*(WEEKDAY(Feiertage!$A$2:$A$61,2)&lt;&gt;7)),"")))</f>
        <v/>
      </c>
      <c r="G39" s="23" t="n"/>
      <c r="H39" s="25">
        <f>IF(OR($C39="",T($D39)&lt;&gt;"Urlaub",T($E39)="abgelehnt"),"",ROUND(N($F39)+N($G39),2))</f>
        <v/>
      </c>
      <c r="I39" s="21" t="n"/>
    </row>
    <row r="40">
      <c r="A40" s="20" t="n"/>
      <c r="B40" s="20" t="n"/>
      <c r="C40" s="21" t="n"/>
      <c r="D40" s="21" t="n"/>
      <c r="E40" s="21" t="n"/>
      <c r="F40" s="25">
        <f>IF(OR($A40="",$B40="",$C40=""),"",IF(N(IFERROR(INDEX(Personen!$D$2:$D$61,MATCH($C40,Personen!$B$2:$B$61,0)),0))=5,NETWORKDAYS($A40,$B40,Feiertage!$A$2:$A$61),IF(N(IFERROR(INDEX(Personen!$D$2:$D$61,MATCH($C40,Personen!$B$2:$B$61,0)),0))=6,($B40-$A40+1)-INT(($B40-$A40+WEEKDAY($A40,2))/7)-SUMPRODUCT((Feiertage!$A$2:$A$61&gt;=$A40)*(Feiertage!$A$2:$A$61&lt;=$B40)*(WEEKDAY(Feiertage!$A$2:$A$61,2)&lt;&gt;7)),"")))</f>
        <v/>
      </c>
      <c r="G40" s="23" t="n"/>
      <c r="H40" s="25">
        <f>IF(OR($C40="",T($D40)&lt;&gt;"Urlaub",T($E40)="abgelehnt"),"",ROUND(N($F40)+N($G40),2))</f>
        <v/>
      </c>
      <c r="I40" s="21" t="n"/>
    </row>
    <row r="41">
      <c r="A41" s="20" t="n"/>
      <c r="B41" s="20" t="n"/>
      <c r="C41" s="21" t="n"/>
      <c r="D41" s="21" t="n"/>
      <c r="E41" s="21" t="n"/>
      <c r="F41" s="25">
        <f>IF(OR($A41="",$B41="",$C41=""),"",IF(N(IFERROR(INDEX(Personen!$D$2:$D$61,MATCH($C41,Personen!$B$2:$B$61,0)),0))=5,NETWORKDAYS($A41,$B41,Feiertage!$A$2:$A$61),IF(N(IFERROR(INDEX(Personen!$D$2:$D$61,MATCH($C41,Personen!$B$2:$B$61,0)),0))=6,($B41-$A41+1)-INT(($B41-$A41+WEEKDAY($A41,2))/7)-SUMPRODUCT((Feiertage!$A$2:$A$61&gt;=$A41)*(Feiertage!$A$2:$A$61&lt;=$B41)*(WEEKDAY(Feiertage!$A$2:$A$61,2)&lt;&gt;7)),"")))</f>
        <v/>
      </c>
      <c r="G41" s="23" t="n"/>
      <c r="H41" s="25">
        <f>IF(OR($C41="",T($D41)&lt;&gt;"Urlaub",T($E41)="abgelehnt"),"",ROUND(N($F41)+N($G41),2))</f>
        <v/>
      </c>
      <c r="I41" s="21" t="n"/>
    </row>
    <row r="42">
      <c r="A42" s="20" t="n"/>
      <c r="B42" s="20" t="n"/>
      <c r="C42" s="21" t="n"/>
      <c r="D42" s="21" t="n"/>
      <c r="E42" s="21" t="n"/>
      <c r="F42" s="25">
        <f>IF(OR($A42="",$B42="",$C42=""),"",IF(N(IFERROR(INDEX(Personen!$D$2:$D$61,MATCH($C42,Personen!$B$2:$B$61,0)),0))=5,NETWORKDAYS($A42,$B42,Feiertage!$A$2:$A$61),IF(N(IFERROR(INDEX(Personen!$D$2:$D$61,MATCH($C42,Personen!$B$2:$B$61,0)),0))=6,($B42-$A42+1)-INT(($B42-$A42+WEEKDAY($A42,2))/7)-SUMPRODUCT((Feiertage!$A$2:$A$61&gt;=$A42)*(Feiertage!$A$2:$A$61&lt;=$B42)*(WEEKDAY(Feiertage!$A$2:$A$61,2)&lt;&gt;7)),"")))</f>
        <v/>
      </c>
      <c r="G42" s="23" t="n"/>
      <c r="H42" s="25">
        <f>IF(OR($C42="",T($D42)&lt;&gt;"Urlaub",T($E42)="abgelehnt"),"",ROUND(N($F42)+N($G42),2))</f>
        <v/>
      </c>
      <c r="I42" s="21" t="n"/>
    </row>
    <row r="43">
      <c r="A43" s="20" t="n"/>
      <c r="B43" s="20" t="n"/>
      <c r="C43" s="21" t="n"/>
      <c r="D43" s="21" t="n"/>
      <c r="E43" s="21" t="n"/>
      <c r="F43" s="25">
        <f>IF(OR($A43="",$B43="",$C43=""),"",IF(N(IFERROR(INDEX(Personen!$D$2:$D$61,MATCH($C43,Personen!$B$2:$B$61,0)),0))=5,NETWORKDAYS($A43,$B43,Feiertage!$A$2:$A$61),IF(N(IFERROR(INDEX(Personen!$D$2:$D$61,MATCH($C43,Personen!$B$2:$B$61,0)),0))=6,($B43-$A43+1)-INT(($B43-$A43+WEEKDAY($A43,2))/7)-SUMPRODUCT((Feiertage!$A$2:$A$61&gt;=$A43)*(Feiertage!$A$2:$A$61&lt;=$B43)*(WEEKDAY(Feiertage!$A$2:$A$61,2)&lt;&gt;7)),"")))</f>
        <v/>
      </c>
      <c r="G43" s="23" t="n"/>
      <c r="H43" s="25">
        <f>IF(OR($C43="",T($D43)&lt;&gt;"Urlaub",T($E43)="abgelehnt"),"",ROUND(N($F43)+N($G43),2))</f>
        <v/>
      </c>
      <c r="I43" s="21" t="n"/>
    </row>
    <row r="44">
      <c r="A44" s="20" t="n"/>
      <c r="B44" s="20" t="n"/>
      <c r="C44" s="21" t="n"/>
      <c r="D44" s="21" t="n"/>
      <c r="E44" s="21" t="n"/>
      <c r="F44" s="25">
        <f>IF(OR($A44="",$B44="",$C44=""),"",IF(N(IFERROR(INDEX(Personen!$D$2:$D$61,MATCH($C44,Personen!$B$2:$B$61,0)),0))=5,NETWORKDAYS($A44,$B44,Feiertage!$A$2:$A$61),IF(N(IFERROR(INDEX(Personen!$D$2:$D$61,MATCH($C44,Personen!$B$2:$B$61,0)),0))=6,($B44-$A44+1)-INT(($B44-$A44+WEEKDAY($A44,2))/7)-SUMPRODUCT((Feiertage!$A$2:$A$61&gt;=$A44)*(Feiertage!$A$2:$A$61&lt;=$B44)*(WEEKDAY(Feiertage!$A$2:$A$61,2)&lt;&gt;7)),"")))</f>
        <v/>
      </c>
      <c r="G44" s="23" t="n"/>
      <c r="H44" s="25">
        <f>IF(OR($C44="",T($D44)&lt;&gt;"Urlaub",T($E44)="abgelehnt"),"",ROUND(N($F44)+N($G44),2))</f>
        <v/>
      </c>
      <c r="I44" s="21" t="n"/>
    </row>
    <row r="45">
      <c r="A45" s="20" t="n"/>
      <c r="B45" s="20" t="n"/>
      <c r="C45" s="21" t="n"/>
      <c r="D45" s="21" t="n"/>
      <c r="E45" s="21" t="n"/>
      <c r="F45" s="25">
        <f>IF(OR($A45="",$B45="",$C45=""),"",IF(N(IFERROR(INDEX(Personen!$D$2:$D$61,MATCH($C45,Personen!$B$2:$B$61,0)),0))=5,NETWORKDAYS($A45,$B45,Feiertage!$A$2:$A$61),IF(N(IFERROR(INDEX(Personen!$D$2:$D$61,MATCH($C45,Personen!$B$2:$B$61,0)),0))=6,($B45-$A45+1)-INT(($B45-$A45+WEEKDAY($A45,2))/7)-SUMPRODUCT((Feiertage!$A$2:$A$61&gt;=$A45)*(Feiertage!$A$2:$A$61&lt;=$B45)*(WEEKDAY(Feiertage!$A$2:$A$61,2)&lt;&gt;7)),"")))</f>
        <v/>
      </c>
      <c r="G45" s="23" t="n"/>
      <c r="H45" s="25">
        <f>IF(OR($C45="",T($D45)&lt;&gt;"Urlaub",T($E45)="abgelehnt"),"",ROUND(N($F45)+N($G45),2))</f>
        <v/>
      </c>
      <c r="I45" s="21" t="n"/>
    </row>
    <row r="46">
      <c r="A46" s="20" t="n"/>
      <c r="B46" s="20" t="n"/>
      <c r="C46" s="21" t="n"/>
      <c r="D46" s="21" t="n"/>
      <c r="E46" s="21" t="n"/>
      <c r="F46" s="25">
        <f>IF(OR($A46="",$B46="",$C46=""),"",IF(N(IFERROR(INDEX(Personen!$D$2:$D$61,MATCH($C46,Personen!$B$2:$B$61,0)),0))=5,NETWORKDAYS($A46,$B46,Feiertage!$A$2:$A$61),IF(N(IFERROR(INDEX(Personen!$D$2:$D$61,MATCH($C46,Personen!$B$2:$B$61,0)),0))=6,($B46-$A46+1)-INT(($B46-$A46+WEEKDAY($A46,2))/7)-SUMPRODUCT((Feiertage!$A$2:$A$61&gt;=$A46)*(Feiertage!$A$2:$A$61&lt;=$B46)*(WEEKDAY(Feiertage!$A$2:$A$61,2)&lt;&gt;7)),"")))</f>
        <v/>
      </c>
      <c r="G46" s="23" t="n"/>
      <c r="H46" s="25">
        <f>IF(OR($C46="",T($D46)&lt;&gt;"Urlaub",T($E46)="abgelehnt"),"",ROUND(N($F46)+N($G46),2))</f>
        <v/>
      </c>
      <c r="I46" s="21" t="n"/>
    </row>
    <row r="47">
      <c r="A47" s="20" t="n"/>
      <c r="B47" s="20" t="n"/>
      <c r="C47" s="21" t="n"/>
      <c r="D47" s="21" t="n"/>
      <c r="E47" s="21" t="n"/>
      <c r="F47" s="25">
        <f>IF(OR($A47="",$B47="",$C47=""),"",IF(N(IFERROR(INDEX(Personen!$D$2:$D$61,MATCH($C47,Personen!$B$2:$B$61,0)),0))=5,NETWORKDAYS($A47,$B47,Feiertage!$A$2:$A$61),IF(N(IFERROR(INDEX(Personen!$D$2:$D$61,MATCH($C47,Personen!$B$2:$B$61,0)),0))=6,($B47-$A47+1)-INT(($B47-$A47+WEEKDAY($A47,2))/7)-SUMPRODUCT((Feiertage!$A$2:$A$61&gt;=$A47)*(Feiertage!$A$2:$A$61&lt;=$B47)*(WEEKDAY(Feiertage!$A$2:$A$61,2)&lt;&gt;7)),"")))</f>
        <v/>
      </c>
      <c r="G47" s="23" t="n"/>
      <c r="H47" s="25">
        <f>IF(OR($C47="",T($D47)&lt;&gt;"Urlaub",T($E47)="abgelehnt"),"",ROUND(N($F47)+N($G47),2))</f>
        <v/>
      </c>
      <c r="I47" s="21" t="n"/>
    </row>
    <row r="48">
      <c r="A48" s="20" t="n"/>
      <c r="B48" s="20" t="n"/>
      <c r="C48" s="21" t="n"/>
      <c r="D48" s="21" t="n"/>
      <c r="E48" s="21" t="n"/>
      <c r="F48" s="25">
        <f>IF(OR($A48="",$B48="",$C48=""),"",IF(N(IFERROR(INDEX(Personen!$D$2:$D$61,MATCH($C48,Personen!$B$2:$B$61,0)),0))=5,NETWORKDAYS($A48,$B48,Feiertage!$A$2:$A$61),IF(N(IFERROR(INDEX(Personen!$D$2:$D$61,MATCH($C48,Personen!$B$2:$B$61,0)),0))=6,($B48-$A48+1)-INT(($B48-$A48+WEEKDAY($A48,2))/7)-SUMPRODUCT((Feiertage!$A$2:$A$61&gt;=$A48)*(Feiertage!$A$2:$A$61&lt;=$B48)*(WEEKDAY(Feiertage!$A$2:$A$61,2)&lt;&gt;7)),"")))</f>
        <v/>
      </c>
      <c r="G48" s="23" t="n"/>
      <c r="H48" s="25">
        <f>IF(OR($C48="",T($D48)&lt;&gt;"Urlaub",T($E48)="abgelehnt"),"",ROUND(N($F48)+N($G48),2))</f>
        <v/>
      </c>
      <c r="I48" s="21" t="n"/>
    </row>
    <row r="49">
      <c r="A49" s="20" t="n"/>
      <c r="B49" s="20" t="n"/>
      <c r="C49" s="21" t="n"/>
      <c r="D49" s="21" t="n"/>
      <c r="E49" s="21" t="n"/>
      <c r="F49" s="25">
        <f>IF(OR($A49="",$B49="",$C49=""),"",IF(N(IFERROR(INDEX(Personen!$D$2:$D$61,MATCH($C49,Personen!$B$2:$B$61,0)),0))=5,NETWORKDAYS($A49,$B49,Feiertage!$A$2:$A$61),IF(N(IFERROR(INDEX(Personen!$D$2:$D$61,MATCH($C49,Personen!$B$2:$B$61,0)),0))=6,($B49-$A49+1)-INT(($B49-$A49+WEEKDAY($A49,2))/7)-SUMPRODUCT((Feiertage!$A$2:$A$61&gt;=$A49)*(Feiertage!$A$2:$A$61&lt;=$B49)*(WEEKDAY(Feiertage!$A$2:$A$61,2)&lt;&gt;7)),"")))</f>
        <v/>
      </c>
      <c r="G49" s="23" t="n"/>
      <c r="H49" s="25">
        <f>IF(OR($C49="",T($D49)&lt;&gt;"Urlaub",T($E49)="abgelehnt"),"",ROUND(N($F49)+N($G49),2))</f>
        <v/>
      </c>
      <c r="I49" s="21" t="n"/>
    </row>
    <row r="50">
      <c r="A50" s="20" t="n"/>
      <c r="B50" s="20" t="n"/>
      <c r="C50" s="21" t="n"/>
      <c r="D50" s="21" t="n"/>
      <c r="E50" s="21" t="n"/>
      <c r="F50" s="25">
        <f>IF(OR($A50="",$B50="",$C50=""),"",IF(N(IFERROR(INDEX(Personen!$D$2:$D$61,MATCH($C50,Personen!$B$2:$B$61,0)),0))=5,NETWORKDAYS($A50,$B50,Feiertage!$A$2:$A$61),IF(N(IFERROR(INDEX(Personen!$D$2:$D$61,MATCH($C50,Personen!$B$2:$B$61,0)),0))=6,($B50-$A50+1)-INT(($B50-$A50+WEEKDAY($A50,2))/7)-SUMPRODUCT((Feiertage!$A$2:$A$61&gt;=$A50)*(Feiertage!$A$2:$A$61&lt;=$B50)*(WEEKDAY(Feiertage!$A$2:$A$61,2)&lt;&gt;7)),"")))</f>
        <v/>
      </c>
      <c r="G50" s="23" t="n"/>
      <c r="H50" s="25">
        <f>IF(OR($C50="",T($D50)&lt;&gt;"Urlaub",T($E50)="abgelehnt"),"",ROUND(N($F50)+N($G50),2))</f>
        <v/>
      </c>
      <c r="I50" s="21" t="n"/>
    </row>
    <row r="51">
      <c r="A51" s="20" t="n"/>
      <c r="B51" s="20" t="n"/>
      <c r="C51" s="21" t="n"/>
      <c r="D51" s="21" t="n"/>
      <c r="E51" s="21" t="n"/>
      <c r="F51" s="25">
        <f>IF(OR($A51="",$B51="",$C51=""),"",IF(N(IFERROR(INDEX(Personen!$D$2:$D$61,MATCH($C51,Personen!$B$2:$B$61,0)),0))=5,NETWORKDAYS($A51,$B51,Feiertage!$A$2:$A$61),IF(N(IFERROR(INDEX(Personen!$D$2:$D$61,MATCH($C51,Personen!$B$2:$B$61,0)),0))=6,($B51-$A51+1)-INT(($B51-$A51+WEEKDAY($A51,2))/7)-SUMPRODUCT((Feiertage!$A$2:$A$61&gt;=$A51)*(Feiertage!$A$2:$A$61&lt;=$B51)*(WEEKDAY(Feiertage!$A$2:$A$61,2)&lt;&gt;7)),"")))</f>
        <v/>
      </c>
      <c r="G51" s="23" t="n"/>
      <c r="H51" s="25">
        <f>IF(OR($C51="",T($D51)&lt;&gt;"Urlaub",T($E51)="abgelehnt"),"",ROUND(N($F51)+N($G51),2))</f>
        <v/>
      </c>
      <c r="I51" s="21" t="n"/>
    </row>
    <row r="52">
      <c r="A52" s="20" t="n"/>
      <c r="B52" s="20" t="n"/>
      <c r="C52" s="21" t="n"/>
      <c r="D52" s="21" t="n"/>
      <c r="E52" s="21" t="n"/>
      <c r="F52" s="25">
        <f>IF(OR($A52="",$B52="",$C52=""),"",IF(N(IFERROR(INDEX(Personen!$D$2:$D$61,MATCH($C52,Personen!$B$2:$B$61,0)),0))=5,NETWORKDAYS($A52,$B52,Feiertage!$A$2:$A$61),IF(N(IFERROR(INDEX(Personen!$D$2:$D$61,MATCH($C52,Personen!$B$2:$B$61,0)),0))=6,($B52-$A52+1)-INT(($B52-$A52+WEEKDAY($A52,2))/7)-SUMPRODUCT((Feiertage!$A$2:$A$61&gt;=$A52)*(Feiertage!$A$2:$A$61&lt;=$B52)*(WEEKDAY(Feiertage!$A$2:$A$61,2)&lt;&gt;7)),"")))</f>
        <v/>
      </c>
      <c r="G52" s="23" t="n"/>
      <c r="H52" s="25">
        <f>IF(OR($C52="",T($D52)&lt;&gt;"Urlaub",T($E52)="abgelehnt"),"",ROUND(N($F52)+N($G52),2))</f>
        <v/>
      </c>
      <c r="I52" s="21" t="n"/>
    </row>
    <row r="53">
      <c r="A53" s="20" t="n"/>
      <c r="B53" s="20" t="n"/>
      <c r="C53" s="21" t="n"/>
      <c r="D53" s="21" t="n"/>
      <c r="E53" s="21" t="n"/>
      <c r="F53" s="25">
        <f>IF(OR($A53="",$B53="",$C53=""),"",IF(N(IFERROR(INDEX(Personen!$D$2:$D$61,MATCH($C53,Personen!$B$2:$B$61,0)),0))=5,NETWORKDAYS($A53,$B53,Feiertage!$A$2:$A$61),IF(N(IFERROR(INDEX(Personen!$D$2:$D$61,MATCH($C53,Personen!$B$2:$B$61,0)),0))=6,($B53-$A53+1)-INT(($B53-$A53+WEEKDAY($A53,2))/7)-SUMPRODUCT((Feiertage!$A$2:$A$61&gt;=$A53)*(Feiertage!$A$2:$A$61&lt;=$B53)*(WEEKDAY(Feiertage!$A$2:$A$61,2)&lt;&gt;7)),"")))</f>
        <v/>
      </c>
      <c r="G53" s="23" t="n"/>
      <c r="H53" s="25">
        <f>IF(OR($C53="",T($D53)&lt;&gt;"Urlaub",T($E53)="abgelehnt"),"",ROUND(N($F53)+N($G53),2))</f>
        <v/>
      </c>
      <c r="I53" s="21" t="n"/>
    </row>
    <row r="54">
      <c r="A54" s="20" t="n"/>
      <c r="B54" s="20" t="n"/>
      <c r="C54" s="21" t="n"/>
      <c r="D54" s="21" t="n"/>
      <c r="E54" s="21" t="n"/>
      <c r="F54" s="25">
        <f>IF(OR($A54="",$B54="",$C54=""),"",IF(N(IFERROR(INDEX(Personen!$D$2:$D$61,MATCH($C54,Personen!$B$2:$B$61,0)),0))=5,NETWORKDAYS($A54,$B54,Feiertage!$A$2:$A$61),IF(N(IFERROR(INDEX(Personen!$D$2:$D$61,MATCH($C54,Personen!$B$2:$B$61,0)),0))=6,($B54-$A54+1)-INT(($B54-$A54+WEEKDAY($A54,2))/7)-SUMPRODUCT((Feiertage!$A$2:$A$61&gt;=$A54)*(Feiertage!$A$2:$A$61&lt;=$B54)*(WEEKDAY(Feiertage!$A$2:$A$61,2)&lt;&gt;7)),"")))</f>
        <v/>
      </c>
      <c r="G54" s="23" t="n"/>
      <c r="H54" s="25">
        <f>IF(OR($C54="",T($D54)&lt;&gt;"Urlaub",T($E54)="abgelehnt"),"",ROUND(N($F54)+N($G54),2))</f>
        <v/>
      </c>
      <c r="I54" s="21" t="n"/>
    </row>
    <row r="55">
      <c r="A55" s="20" t="n"/>
      <c r="B55" s="20" t="n"/>
      <c r="C55" s="21" t="n"/>
      <c r="D55" s="21" t="n"/>
      <c r="E55" s="21" t="n"/>
      <c r="F55" s="25">
        <f>IF(OR($A55="",$B55="",$C55=""),"",IF(N(IFERROR(INDEX(Personen!$D$2:$D$61,MATCH($C55,Personen!$B$2:$B$61,0)),0))=5,NETWORKDAYS($A55,$B55,Feiertage!$A$2:$A$61),IF(N(IFERROR(INDEX(Personen!$D$2:$D$61,MATCH($C55,Personen!$B$2:$B$61,0)),0))=6,($B55-$A55+1)-INT(($B55-$A55+WEEKDAY($A55,2))/7)-SUMPRODUCT((Feiertage!$A$2:$A$61&gt;=$A55)*(Feiertage!$A$2:$A$61&lt;=$B55)*(WEEKDAY(Feiertage!$A$2:$A$61,2)&lt;&gt;7)),"")))</f>
        <v/>
      </c>
      <c r="G55" s="23" t="n"/>
      <c r="H55" s="25">
        <f>IF(OR($C55="",T($D55)&lt;&gt;"Urlaub",T($E55)="abgelehnt"),"",ROUND(N($F55)+N($G55),2))</f>
        <v/>
      </c>
      <c r="I55" s="21" t="n"/>
    </row>
    <row r="56">
      <c r="A56" s="20" t="n"/>
      <c r="B56" s="20" t="n"/>
      <c r="C56" s="21" t="n"/>
      <c r="D56" s="21" t="n"/>
      <c r="E56" s="21" t="n"/>
      <c r="F56" s="25">
        <f>IF(OR($A56="",$B56="",$C56=""),"",IF(N(IFERROR(INDEX(Personen!$D$2:$D$61,MATCH($C56,Personen!$B$2:$B$61,0)),0))=5,NETWORKDAYS($A56,$B56,Feiertage!$A$2:$A$61),IF(N(IFERROR(INDEX(Personen!$D$2:$D$61,MATCH($C56,Personen!$B$2:$B$61,0)),0))=6,($B56-$A56+1)-INT(($B56-$A56+WEEKDAY($A56,2))/7)-SUMPRODUCT((Feiertage!$A$2:$A$61&gt;=$A56)*(Feiertage!$A$2:$A$61&lt;=$B56)*(WEEKDAY(Feiertage!$A$2:$A$61,2)&lt;&gt;7)),"")))</f>
        <v/>
      </c>
      <c r="G56" s="23" t="n"/>
      <c r="H56" s="25">
        <f>IF(OR($C56="",T($D56)&lt;&gt;"Urlaub",T($E56)="abgelehnt"),"",ROUND(N($F56)+N($G56),2))</f>
        <v/>
      </c>
      <c r="I56" s="21" t="n"/>
    </row>
    <row r="57">
      <c r="A57" s="20" t="n"/>
      <c r="B57" s="20" t="n"/>
      <c r="C57" s="21" t="n"/>
      <c r="D57" s="21" t="n"/>
      <c r="E57" s="21" t="n"/>
      <c r="F57" s="25">
        <f>IF(OR($A57="",$B57="",$C57=""),"",IF(N(IFERROR(INDEX(Personen!$D$2:$D$61,MATCH($C57,Personen!$B$2:$B$61,0)),0))=5,NETWORKDAYS($A57,$B57,Feiertage!$A$2:$A$61),IF(N(IFERROR(INDEX(Personen!$D$2:$D$61,MATCH($C57,Personen!$B$2:$B$61,0)),0))=6,($B57-$A57+1)-INT(($B57-$A57+WEEKDAY($A57,2))/7)-SUMPRODUCT((Feiertage!$A$2:$A$61&gt;=$A57)*(Feiertage!$A$2:$A$61&lt;=$B57)*(WEEKDAY(Feiertage!$A$2:$A$61,2)&lt;&gt;7)),"")))</f>
        <v/>
      </c>
      <c r="G57" s="23" t="n"/>
      <c r="H57" s="25">
        <f>IF(OR($C57="",T($D57)&lt;&gt;"Urlaub",T($E57)="abgelehnt"),"",ROUND(N($F57)+N($G57),2))</f>
        <v/>
      </c>
      <c r="I57" s="21" t="n"/>
    </row>
    <row r="58">
      <c r="A58" s="20" t="n"/>
      <c r="B58" s="20" t="n"/>
      <c r="C58" s="21" t="n"/>
      <c r="D58" s="21" t="n"/>
      <c r="E58" s="21" t="n"/>
      <c r="F58" s="25">
        <f>IF(OR($A58="",$B58="",$C58=""),"",IF(N(IFERROR(INDEX(Personen!$D$2:$D$61,MATCH($C58,Personen!$B$2:$B$61,0)),0))=5,NETWORKDAYS($A58,$B58,Feiertage!$A$2:$A$61),IF(N(IFERROR(INDEX(Personen!$D$2:$D$61,MATCH($C58,Personen!$B$2:$B$61,0)),0))=6,($B58-$A58+1)-INT(($B58-$A58+WEEKDAY($A58,2))/7)-SUMPRODUCT((Feiertage!$A$2:$A$61&gt;=$A58)*(Feiertage!$A$2:$A$61&lt;=$B58)*(WEEKDAY(Feiertage!$A$2:$A$61,2)&lt;&gt;7)),"")))</f>
        <v/>
      </c>
      <c r="G58" s="23" t="n"/>
      <c r="H58" s="25">
        <f>IF(OR($C58="",T($D58)&lt;&gt;"Urlaub",T($E58)="abgelehnt"),"",ROUND(N($F58)+N($G58),2))</f>
        <v/>
      </c>
      <c r="I58" s="21" t="n"/>
    </row>
    <row r="59">
      <c r="A59" s="20" t="n"/>
      <c r="B59" s="20" t="n"/>
      <c r="C59" s="21" t="n"/>
      <c r="D59" s="21" t="n"/>
      <c r="E59" s="21" t="n"/>
      <c r="F59" s="25">
        <f>IF(OR($A59="",$B59="",$C59=""),"",IF(N(IFERROR(INDEX(Personen!$D$2:$D$61,MATCH($C59,Personen!$B$2:$B$61,0)),0))=5,NETWORKDAYS($A59,$B59,Feiertage!$A$2:$A$61),IF(N(IFERROR(INDEX(Personen!$D$2:$D$61,MATCH($C59,Personen!$B$2:$B$61,0)),0))=6,($B59-$A59+1)-INT(($B59-$A59+WEEKDAY($A59,2))/7)-SUMPRODUCT((Feiertage!$A$2:$A$61&gt;=$A59)*(Feiertage!$A$2:$A$61&lt;=$B59)*(WEEKDAY(Feiertage!$A$2:$A$61,2)&lt;&gt;7)),"")))</f>
        <v/>
      </c>
      <c r="G59" s="23" t="n"/>
      <c r="H59" s="25">
        <f>IF(OR($C59="",T($D59)&lt;&gt;"Urlaub",T($E59)="abgelehnt"),"",ROUND(N($F59)+N($G59),2))</f>
        <v/>
      </c>
      <c r="I59" s="21" t="n"/>
    </row>
    <row r="60">
      <c r="A60" s="20" t="n"/>
      <c r="B60" s="20" t="n"/>
      <c r="C60" s="21" t="n"/>
      <c r="D60" s="21" t="n"/>
      <c r="E60" s="21" t="n"/>
      <c r="F60" s="25">
        <f>IF(OR($A60="",$B60="",$C60=""),"",IF(N(IFERROR(INDEX(Personen!$D$2:$D$61,MATCH($C60,Personen!$B$2:$B$61,0)),0))=5,NETWORKDAYS($A60,$B60,Feiertage!$A$2:$A$61),IF(N(IFERROR(INDEX(Personen!$D$2:$D$61,MATCH($C60,Personen!$B$2:$B$61,0)),0))=6,($B60-$A60+1)-INT(($B60-$A60+WEEKDAY($A60,2))/7)-SUMPRODUCT((Feiertage!$A$2:$A$61&gt;=$A60)*(Feiertage!$A$2:$A$61&lt;=$B60)*(WEEKDAY(Feiertage!$A$2:$A$61,2)&lt;&gt;7)),"")))</f>
        <v/>
      </c>
      <c r="G60" s="23" t="n"/>
      <c r="H60" s="25">
        <f>IF(OR($C60="",T($D60)&lt;&gt;"Urlaub",T($E60)="abgelehnt"),"",ROUND(N($F60)+N($G60),2))</f>
        <v/>
      </c>
      <c r="I60" s="21" t="n"/>
    </row>
    <row r="61">
      <c r="A61" s="20" t="n"/>
      <c r="B61" s="20" t="n"/>
      <c r="C61" s="21" t="n"/>
      <c r="D61" s="21" t="n"/>
      <c r="E61" s="21" t="n"/>
      <c r="F61" s="25">
        <f>IF(OR($A61="",$B61="",$C61=""),"",IF(N(IFERROR(INDEX(Personen!$D$2:$D$61,MATCH($C61,Personen!$B$2:$B$61,0)),0))=5,NETWORKDAYS($A61,$B61,Feiertage!$A$2:$A$61),IF(N(IFERROR(INDEX(Personen!$D$2:$D$61,MATCH($C61,Personen!$B$2:$B$61,0)),0))=6,($B61-$A61+1)-INT(($B61-$A61+WEEKDAY($A61,2))/7)-SUMPRODUCT((Feiertage!$A$2:$A$61&gt;=$A61)*(Feiertage!$A$2:$A$61&lt;=$B61)*(WEEKDAY(Feiertage!$A$2:$A$61,2)&lt;&gt;7)),"")))</f>
        <v/>
      </c>
      <c r="G61" s="23" t="n"/>
      <c r="H61" s="25">
        <f>IF(OR($C61="",T($D61)&lt;&gt;"Urlaub",T($E61)="abgelehnt"),"",ROUND(N($F61)+N($G61),2))</f>
        <v/>
      </c>
      <c r="I61" s="21" t="n"/>
    </row>
    <row r="62">
      <c r="A62" s="20" t="n"/>
      <c r="B62" s="20" t="n"/>
      <c r="C62" s="21" t="n"/>
      <c r="D62" s="21" t="n"/>
      <c r="E62" s="21" t="n"/>
      <c r="F62" s="25">
        <f>IF(OR($A62="",$B62="",$C62=""),"",IF(N(IFERROR(INDEX(Personen!$D$2:$D$61,MATCH($C62,Personen!$B$2:$B$61,0)),0))=5,NETWORKDAYS($A62,$B62,Feiertage!$A$2:$A$61),IF(N(IFERROR(INDEX(Personen!$D$2:$D$61,MATCH($C62,Personen!$B$2:$B$61,0)),0))=6,($B62-$A62+1)-INT(($B62-$A62+WEEKDAY($A62,2))/7)-SUMPRODUCT((Feiertage!$A$2:$A$61&gt;=$A62)*(Feiertage!$A$2:$A$61&lt;=$B62)*(WEEKDAY(Feiertage!$A$2:$A$61,2)&lt;&gt;7)),"")))</f>
        <v/>
      </c>
      <c r="G62" s="23" t="n"/>
      <c r="H62" s="25">
        <f>IF(OR($C62="",T($D62)&lt;&gt;"Urlaub",T($E62)="abgelehnt"),"",ROUND(N($F62)+N($G62),2))</f>
        <v/>
      </c>
      <c r="I62" s="21" t="n"/>
    </row>
    <row r="63">
      <c r="A63" s="20" t="n"/>
      <c r="B63" s="20" t="n"/>
      <c r="C63" s="21" t="n"/>
      <c r="D63" s="21" t="n"/>
      <c r="E63" s="21" t="n"/>
      <c r="F63" s="25">
        <f>IF(OR($A63="",$B63="",$C63=""),"",IF(N(IFERROR(INDEX(Personen!$D$2:$D$61,MATCH($C63,Personen!$B$2:$B$61,0)),0))=5,NETWORKDAYS($A63,$B63,Feiertage!$A$2:$A$61),IF(N(IFERROR(INDEX(Personen!$D$2:$D$61,MATCH($C63,Personen!$B$2:$B$61,0)),0))=6,($B63-$A63+1)-INT(($B63-$A63+WEEKDAY($A63,2))/7)-SUMPRODUCT((Feiertage!$A$2:$A$61&gt;=$A63)*(Feiertage!$A$2:$A$61&lt;=$B63)*(WEEKDAY(Feiertage!$A$2:$A$61,2)&lt;&gt;7)),"")))</f>
        <v/>
      </c>
      <c r="G63" s="23" t="n"/>
      <c r="H63" s="25">
        <f>IF(OR($C63="",T($D63)&lt;&gt;"Urlaub",T($E63)="abgelehnt"),"",ROUND(N($F63)+N($G63),2))</f>
        <v/>
      </c>
      <c r="I63" s="21" t="n"/>
    </row>
    <row r="64">
      <c r="A64" s="20" t="n"/>
      <c r="B64" s="20" t="n"/>
      <c r="C64" s="21" t="n"/>
      <c r="D64" s="21" t="n"/>
      <c r="E64" s="21" t="n"/>
      <c r="F64" s="25">
        <f>IF(OR($A64="",$B64="",$C64=""),"",IF(N(IFERROR(INDEX(Personen!$D$2:$D$61,MATCH($C64,Personen!$B$2:$B$61,0)),0))=5,NETWORKDAYS($A64,$B64,Feiertage!$A$2:$A$61),IF(N(IFERROR(INDEX(Personen!$D$2:$D$61,MATCH($C64,Personen!$B$2:$B$61,0)),0))=6,($B64-$A64+1)-INT(($B64-$A64+WEEKDAY($A64,2))/7)-SUMPRODUCT((Feiertage!$A$2:$A$61&gt;=$A64)*(Feiertage!$A$2:$A$61&lt;=$B64)*(WEEKDAY(Feiertage!$A$2:$A$61,2)&lt;&gt;7)),"")))</f>
        <v/>
      </c>
      <c r="G64" s="23" t="n"/>
      <c r="H64" s="25">
        <f>IF(OR($C64="",T($D64)&lt;&gt;"Urlaub",T($E64)="abgelehnt"),"",ROUND(N($F64)+N($G64),2))</f>
        <v/>
      </c>
      <c r="I64" s="21" t="n"/>
    </row>
    <row r="65">
      <c r="A65" s="20" t="n"/>
      <c r="B65" s="20" t="n"/>
      <c r="C65" s="21" t="n"/>
      <c r="D65" s="21" t="n"/>
      <c r="E65" s="21" t="n"/>
      <c r="F65" s="25">
        <f>IF(OR($A65="",$B65="",$C65=""),"",IF(N(IFERROR(INDEX(Personen!$D$2:$D$61,MATCH($C65,Personen!$B$2:$B$61,0)),0))=5,NETWORKDAYS($A65,$B65,Feiertage!$A$2:$A$61),IF(N(IFERROR(INDEX(Personen!$D$2:$D$61,MATCH($C65,Personen!$B$2:$B$61,0)),0))=6,($B65-$A65+1)-INT(($B65-$A65+WEEKDAY($A65,2))/7)-SUMPRODUCT((Feiertage!$A$2:$A$61&gt;=$A65)*(Feiertage!$A$2:$A$61&lt;=$B65)*(WEEKDAY(Feiertage!$A$2:$A$61,2)&lt;&gt;7)),"")))</f>
        <v/>
      </c>
      <c r="G65" s="23" t="n"/>
      <c r="H65" s="25">
        <f>IF(OR($C65="",T($D65)&lt;&gt;"Urlaub",T($E65)="abgelehnt"),"",ROUND(N($F65)+N($G65),2))</f>
        <v/>
      </c>
      <c r="I65" s="21" t="n"/>
    </row>
    <row r="66">
      <c r="A66" s="20" t="n"/>
      <c r="B66" s="20" t="n"/>
      <c r="C66" s="21" t="n"/>
      <c r="D66" s="21" t="n"/>
      <c r="E66" s="21" t="n"/>
      <c r="F66" s="25">
        <f>IF(OR($A66="",$B66="",$C66=""),"",IF(N(IFERROR(INDEX(Personen!$D$2:$D$61,MATCH($C66,Personen!$B$2:$B$61,0)),0))=5,NETWORKDAYS($A66,$B66,Feiertage!$A$2:$A$61),IF(N(IFERROR(INDEX(Personen!$D$2:$D$61,MATCH($C66,Personen!$B$2:$B$61,0)),0))=6,($B66-$A66+1)-INT(($B66-$A66+WEEKDAY($A66,2))/7)-SUMPRODUCT((Feiertage!$A$2:$A$61&gt;=$A66)*(Feiertage!$A$2:$A$61&lt;=$B66)*(WEEKDAY(Feiertage!$A$2:$A$61,2)&lt;&gt;7)),"")))</f>
        <v/>
      </c>
      <c r="G66" s="23" t="n"/>
      <c r="H66" s="25">
        <f>IF(OR($C66="",T($D66)&lt;&gt;"Urlaub",T($E66)="abgelehnt"),"",ROUND(N($F66)+N($G66),2))</f>
        <v/>
      </c>
      <c r="I66" s="21" t="n"/>
    </row>
    <row r="67">
      <c r="A67" s="20" t="n"/>
      <c r="B67" s="20" t="n"/>
      <c r="C67" s="21" t="n"/>
      <c r="D67" s="21" t="n"/>
      <c r="E67" s="21" t="n"/>
      <c r="F67" s="25">
        <f>IF(OR($A67="",$B67="",$C67=""),"",IF(N(IFERROR(INDEX(Personen!$D$2:$D$61,MATCH($C67,Personen!$B$2:$B$61,0)),0))=5,NETWORKDAYS($A67,$B67,Feiertage!$A$2:$A$61),IF(N(IFERROR(INDEX(Personen!$D$2:$D$61,MATCH($C67,Personen!$B$2:$B$61,0)),0))=6,($B67-$A67+1)-INT(($B67-$A67+WEEKDAY($A67,2))/7)-SUMPRODUCT((Feiertage!$A$2:$A$61&gt;=$A67)*(Feiertage!$A$2:$A$61&lt;=$B67)*(WEEKDAY(Feiertage!$A$2:$A$61,2)&lt;&gt;7)),"")))</f>
        <v/>
      </c>
      <c r="G67" s="23" t="n"/>
      <c r="H67" s="25">
        <f>IF(OR($C67="",T($D67)&lt;&gt;"Urlaub",T($E67)="abgelehnt"),"",ROUND(N($F67)+N($G67),2))</f>
        <v/>
      </c>
      <c r="I67" s="21" t="n"/>
    </row>
    <row r="68">
      <c r="A68" s="20" t="n"/>
      <c r="B68" s="20" t="n"/>
      <c r="C68" s="21" t="n"/>
      <c r="D68" s="21" t="n"/>
      <c r="E68" s="21" t="n"/>
      <c r="F68" s="25">
        <f>IF(OR($A68="",$B68="",$C68=""),"",IF(N(IFERROR(INDEX(Personen!$D$2:$D$61,MATCH($C68,Personen!$B$2:$B$61,0)),0))=5,NETWORKDAYS($A68,$B68,Feiertage!$A$2:$A$61),IF(N(IFERROR(INDEX(Personen!$D$2:$D$61,MATCH($C68,Personen!$B$2:$B$61,0)),0))=6,($B68-$A68+1)-INT(($B68-$A68+WEEKDAY($A68,2))/7)-SUMPRODUCT((Feiertage!$A$2:$A$61&gt;=$A68)*(Feiertage!$A$2:$A$61&lt;=$B68)*(WEEKDAY(Feiertage!$A$2:$A$61,2)&lt;&gt;7)),"")))</f>
        <v/>
      </c>
      <c r="G68" s="23" t="n"/>
      <c r="H68" s="25">
        <f>IF(OR($C68="",T($D68)&lt;&gt;"Urlaub",T($E68)="abgelehnt"),"",ROUND(N($F68)+N($G68),2))</f>
        <v/>
      </c>
      <c r="I68" s="21" t="n"/>
    </row>
    <row r="69">
      <c r="A69" s="20" t="n"/>
      <c r="B69" s="20" t="n"/>
      <c r="C69" s="21" t="n"/>
      <c r="D69" s="21" t="n"/>
      <c r="E69" s="21" t="n"/>
      <c r="F69" s="25">
        <f>IF(OR($A69="",$B69="",$C69=""),"",IF(N(IFERROR(INDEX(Personen!$D$2:$D$61,MATCH($C69,Personen!$B$2:$B$61,0)),0))=5,NETWORKDAYS($A69,$B69,Feiertage!$A$2:$A$61),IF(N(IFERROR(INDEX(Personen!$D$2:$D$61,MATCH($C69,Personen!$B$2:$B$61,0)),0))=6,($B69-$A69+1)-INT(($B69-$A69+WEEKDAY($A69,2))/7)-SUMPRODUCT((Feiertage!$A$2:$A$61&gt;=$A69)*(Feiertage!$A$2:$A$61&lt;=$B69)*(WEEKDAY(Feiertage!$A$2:$A$61,2)&lt;&gt;7)),"")))</f>
        <v/>
      </c>
      <c r="G69" s="23" t="n"/>
      <c r="H69" s="25">
        <f>IF(OR($C69="",T($D69)&lt;&gt;"Urlaub",T($E69)="abgelehnt"),"",ROUND(N($F69)+N($G69),2))</f>
        <v/>
      </c>
      <c r="I69" s="21" t="n"/>
    </row>
    <row r="70">
      <c r="A70" s="20" t="n"/>
      <c r="B70" s="20" t="n"/>
      <c r="C70" s="21" t="n"/>
      <c r="D70" s="21" t="n"/>
      <c r="E70" s="21" t="n"/>
      <c r="F70" s="25">
        <f>IF(OR($A70="",$B70="",$C70=""),"",IF(N(IFERROR(INDEX(Personen!$D$2:$D$61,MATCH($C70,Personen!$B$2:$B$61,0)),0))=5,NETWORKDAYS($A70,$B70,Feiertage!$A$2:$A$61),IF(N(IFERROR(INDEX(Personen!$D$2:$D$61,MATCH($C70,Personen!$B$2:$B$61,0)),0))=6,($B70-$A70+1)-INT(($B70-$A70+WEEKDAY($A70,2))/7)-SUMPRODUCT((Feiertage!$A$2:$A$61&gt;=$A70)*(Feiertage!$A$2:$A$61&lt;=$B70)*(WEEKDAY(Feiertage!$A$2:$A$61,2)&lt;&gt;7)),"")))</f>
        <v/>
      </c>
      <c r="G70" s="23" t="n"/>
      <c r="H70" s="25">
        <f>IF(OR($C70="",T($D70)&lt;&gt;"Urlaub",T($E70)="abgelehnt"),"",ROUND(N($F70)+N($G70),2))</f>
        <v/>
      </c>
      <c r="I70" s="21" t="n"/>
    </row>
    <row r="71">
      <c r="A71" s="20" t="n"/>
      <c r="B71" s="20" t="n"/>
      <c r="C71" s="21" t="n"/>
      <c r="D71" s="21" t="n"/>
      <c r="E71" s="21" t="n"/>
      <c r="F71" s="25">
        <f>IF(OR($A71="",$B71="",$C71=""),"",IF(N(IFERROR(INDEX(Personen!$D$2:$D$61,MATCH($C71,Personen!$B$2:$B$61,0)),0))=5,NETWORKDAYS($A71,$B71,Feiertage!$A$2:$A$61),IF(N(IFERROR(INDEX(Personen!$D$2:$D$61,MATCH($C71,Personen!$B$2:$B$61,0)),0))=6,($B71-$A71+1)-INT(($B71-$A71+WEEKDAY($A71,2))/7)-SUMPRODUCT((Feiertage!$A$2:$A$61&gt;=$A71)*(Feiertage!$A$2:$A$61&lt;=$B71)*(WEEKDAY(Feiertage!$A$2:$A$61,2)&lt;&gt;7)),"")))</f>
        <v/>
      </c>
      <c r="G71" s="23" t="n"/>
      <c r="H71" s="25">
        <f>IF(OR($C71="",T($D71)&lt;&gt;"Urlaub",T($E71)="abgelehnt"),"",ROUND(N($F71)+N($G71),2))</f>
        <v/>
      </c>
      <c r="I71" s="21" t="n"/>
    </row>
    <row r="72">
      <c r="A72" s="20" t="n"/>
      <c r="B72" s="20" t="n"/>
      <c r="C72" s="21" t="n"/>
      <c r="D72" s="21" t="n"/>
      <c r="E72" s="21" t="n"/>
      <c r="F72" s="25">
        <f>IF(OR($A72="",$B72="",$C72=""),"",IF(N(IFERROR(INDEX(Personen!$D$2:$D$61,MATCH($C72,Personen!$B$2:$B$61,0)),0))=5,NETWORKDAYS($A72,$B72,Feiertage!$A$2:$A$61),IF(N(IFERROR(INDEX(Personen!$D$2:$D$61,MATCH($C72,Personen!$B$2:$B$61,0)),0))=6,($B72-$A72+1)-INT(($B72-$A72+WEEKDAY($A72,2))/7)-SUMPRODUCT((Feiertage!$A$2:$A$61&gt;=$A72)*(Feiertage!$A$2:$A$61&lt;=$B72)*(WEEKDAY(Feiertage!$A$2:$A$61,2)&lt;&gt;7)),"")))</f>
        <v/>
      </c>
      <c r="G72" s="23" t="n"/>
      <c r="H72" s="25">
        <f>IF(OR($C72="",T($D72)&lt;&gt;"Urlaub",T($E72)="abgelehnt"),"",ROUND(N($F72)+N($G72),2))</f>
        <v/>
      </c>
      <c r="I72" s="21" t="n"/>
    </row>
    <row r="73">
      <c r="A73" s="20" t="n"/>
      <c r="B73" s="20" t="n"/>
      <c r="C73" s="21" t="n"/>
      <c r="D73" s="21" t="n"/>
      <c r="E73" s="21" t="n"/>
      <c r="F73" s="25">
        <f>IF(OR($A73="",$B73="",$C73=""),"",IF(N(IFERROR(INDEX(Personen!$D$2:$D$61,MATCH($C73,Personen!$B$2:$B$61,0)),0))=5,NETWORKDAYS($A73,$B73,Feiertage!$A$2:$A$61),IF(N(IFERROR(INDEX(Personen!$D$2:$D$61,MATCH($C73,Personen!$B$2:$B$61,0)),0))=6,($B73-$A73+1)-INT(($B73-$A73+WEEKDAY($A73,2))/7)-SUMPRODUCT((Feiertage!$A$2:$A$61&gt;=$A73)*(Feiertage!$A$2:$A$61&lt;=$B73)*(WEEKDAY(Feiertage!$A$2:$A$61,2)&lt;&gt;7)),"")))</f>
        <v/>
      </c>
      <c r="G73" s="23" t="n"/>
      <c r="H73" s="25">
        <f>IF(OR($C73="",T($D73)&lt;&gt;"Urlaub",T($E73)="abgelehnt"),"",ROUND(N($F73)+N($G73),2))</f>
        <v/>
      </c>
      <c r="I73" s="21" t="n"/>
    </row>
    <row r="74">
      <c r="A74" s="20" t="n"/>
      <c r="B74" s="20" t="n"/>
      <c r="C74" s="21" t="n"/>
      <c r="D74" s="21" t="n"/>
      <c r="E74" s="21" t="n"/>
      <c r="F74" s="25">
        <f>IF(OR($A74="",$B74="",$C74=""),"",IF(N(IFERROR(INDEX(Personen!$D$2:$D$61,MATCH($C74,Personen!$B$2:$B$61,0)),0))=5,NETWORKDAYS($A74,$B74,Feiertage!$A$2:$A$61),IF(N(IFERROR(INDEX(Personen!$D$2:$D$61,MATCH($C74,Personen!$B$2:$B$61,0)),0))=6,($B74-$A74+1)-INT(($B74-$A74+WEEKDAY($A74,2))/7)-SUMPRODUCT((Feiertage!$A$2:$A$61&gt;=$A74)*(Feiertage!$A$2:$A$61&lt;=$B74)*(WEEKDAY(Feiertage!$A$2:$A$61,2)&lt;&gt;7)),"")))</f>
        <v/>
      </c>
      <c r="G74" s="23" t="n"/>
      <c r="H74" s="25">
        <f>IF(OR($C74="",T($D74)&lt;&gt;"Urlaub",T($E74)="abgelehnt"),"",ROUND(N($F74)+N($G74),2))</f>
        <v/>
      </c>
      <c r="I74" s="21" t="n"/>
    </row>
    <row r="75">
      <c r="A75" s="20" t="n"/>
      <c r="B75" s="20" t="n"/>
      <c r="C75" s="21" t="n"/>
      <c r="D75" s="21" t="n"/>
      <c r="E75" s="21" t="n"/>
      <c r="F75" s="25">
        <f>IF(OR($A75="",$B75="",$C75=""),"",IF(N(IFERROR(INDEX(Personen!$D$2:$D$61,MATCH($C75,Personen!$B$2:$B$61,0)),0))=5,NETWORKDAYS($A75,$B75,Feiertage!$A$2:$A$61),IF(N(IFERROR(INDEX(Personen!$D$2:$D$61,MATCH($C75,Personen!$B$2:$B$61,0)),0))=6,($B75-$A75+1)-INT(($B75-$A75+WEEKDAY($A75,2))/7)-SUMPRODUCT((Feiertage!$A$2:$A$61&gt;=$A75)*(Feiertage!$A$2:$A$61&lt;=$B75)*(WEEKDAY(Feiertage!$A$2:$A$61,2)&lt;&gt;7)),"")))</f>
        <v/>
      </c>
      <c r="G75" s="23" t="n"/>
      <c r="H75" s="25">
        <f>IF(OR($C75="",T($D75)&lt;&gt;"Urlaub",T($E75)="abgelehnt"),"",ROUND(N($F75)+N($G75),2))</f>
        <v/>
      </c>
      <c r="I75" s="21" t="n"/>
    </row>
    <row r="76">
      <c r="A76" s="20" t="n"/>
      <c r="B76" s="20" t="n"/>
      <c r="C76" s="21" t="n"/>
      <c r="D76" s="21" t="n"/>
      <c r="E76" s="21" t="n"/>
      <c r="F76" s="25">
        <f>IF(OR($A76="",$B76="",$C76=""),"",IF(N(IFERROR(INDEX(Personen!$D$2:$D$61,MATCH($C76,Personen!$B$2:$B$61,0)),0))=5,NETWORKDAYS($A76,$B76,Feiertage!$A$2:$A$61),IF(N(IFERROR(INDEX(Personen!$D$2:$D$61,MATCH($C76,Personen!$B$2:$B$61,0)),0))=6,($B76-$A76+1)-INT(($B76-$A76+WEEKDAY($A76,2))/7)-SUMPRODUCT((Feiertage!$A$2:$A$61&gt;=$A76)*(Feiertage!$A$2:$A$61&lt;=$B76)*(WEEKDAY(Feiertage!$A$2:$A$61,2)&lt;&gt;7)),"")))</f>
        <v/>
      </c>
      <c r="G76" s="23" t="n"/>
      <c r="H76" s="25">
        <f>IF(OR($C76="",T($D76)&lt;&gt;"Urlaub",T($E76)="abgelehnt"),"",ROUND(N($F76)+N($G76),2))</f>
        <v/>
      </c>
      <c r="I76" s="21" t="n"/>
    </row>
    <row r="77">
      <c r="A77" s="20" t="n"/>
      <c r="B77" s="20" t="n"/>
      <c r="C77" s="21" t="n"/>
      <c r="D77" s="21" t="n"/>
      <c r="E77" s="21" t="n"/>
      <c r="F77" s="25">
        <f>IF(OR($A77="",$B77="",$C77=""),"",IF(N(IFERROR(INDEX(Personen!$D$2:$D$61,MATCH($C77,Personen!$B$2:$B$61,0)),0))=5,NETWORKDAYS($A77,$B77,Feiertage!$A$2:$A$61),IF(N(IFERROR(INDEX(Personen!$D$2:$D$61,MATCH($C77,Personen!$B$2:$B$61,0)),0))=6,($B77-$A77+1)-INT(($B77-$A77+WEEKDAY($A77,2))/7)-SUMPRODUCT((Feiertage!$A$2:$A$61&gt;=$A77)*(Feiertage!$A$2:$A$61&lt;=$B77)*(WEEKDAY(Feiertage!$A$2:$A$61,2)&lt;&gt;7)),"")))</f>
        <v/>
      </c>
      <c r="G77" s="23" t="n"/>
      <c r="H77" s="25">
        <f>IF(OR($C77="",T($D77)&lt;&gt;"Urlaub",T($E77)="abgelehnt"),"",ROUND(N($F77)+N($G77),2))</f>
        <v/>
      </c>
      <c r="I77" s="21" t="n"/>
    </row>
    <row r="78">
      <c r="A78" s="20" t="n"/>
      <c r="B78" s="20" t="n"/>
      <c r="C78" s="21" t="n"/>
      <c r="D78" s="21" t="n"/>
      <c r="E78" s="21" t="n"/>
      <c r="F78" s="25">
        <f>IF(OR($A78="",$B78="",$C78=""),"",IF(N(IFERROR(INDEX(Personen!$D$2:$D$61,MATCH($C78,Personen!$B$2:$B$61,0)),0))=5,NETWORKDAYS($A78,$B78,Feiertage!$A$2:$A$61),IF(N(IFERROR(INDEX(Personen!$D$2:$D$61,MATCH($C78,Personen!$B$2:$B$61,0)),0))=6,($B78-$A78+1)-INT(($B78-$A78+WEEKDAY($A78,2))/7)-SUMPRODUCT((Feiertage!$A$2:$A$61&gt;=$A78)*(Feiertage!$A$2:$A$61&lt;=$B78)*(WEEKDAY(Feiertage!$A$2:$A$61,2)&lt;&gt;7)),"")))</f>
        <v/>
      </c>
      <c r="G78" s="23" t="n"/>
      <c r="H78" s="25">
        <f>IF(OR($C78="",T($D78)&lt;&gt;"Urlaub",T($E78)="abgelehnt"),"",ROUND(N($F78)+N($G78),2))</f>
        <v/>
      </c>
      <c r="I78" s="21" t="n"/>
    </row>
    <row r="79">
      <c r="A79" s="20" t="n"/>
      <c r="B79" s="20" t="n"/>
      <c r="C79" s="21" t="n"/>
      <c r="D79" s="21" t="n"/>
      <c r="E79" s="21" t="n"/>
      <c r="F79" s="25">
        <f>IF(OR($A79="",$B79="",$C79=""),"",IF(N(IFERROR(INDEX(Personen!$D$2:$D$61,MATCH($C79,Personen!$B$2:$B$61,0)),0))=5,NETWORKDAYS($A79,$B79,Feiertage!$A$2:$A$61),IF(N(IFERROR(INDEX(Personen!$D$2:$D$61,MATCH($C79,Personen!$B$2:$B$61,0)),0))=6,($B79-$A79+1)-INT(($B79-$A79+WEEKDAY($A79,2))/7)-SUMPRODUCT((Feiertage!$A$2:$A$61&gt;=$A79)*(Feiertage!$A$2:$A$61&lt;=$B79)*(WEEKDAY(Feiertage!$A$2:$A$61,2)&lt;&gt;7)),"")))</f>
        <v/>
      </c>
      <c r="G79" s="23" t="n"/>
      <c r="H79" s="25">
        <f>IF(OR($C79="",T($D79)&lt;&gt;"Urlaub",T($E79)="abgelehnt"),"",ROUND(N($F79)+N($G79),2))</f>
        <v/>
      </c>
      <c r="I79" s="21" t="n"/>
    </row>
    <row r="80">
      <c r="A80" s="20" t="n"/>
      <c r="B80" s="20" t="n"/>
      <c r="C80" s="21" t="n"/>
      <c r="D80" s="21" t="n"/>
      <c r="E80" s="21" t="n"/>
      <c r="F80" s="25">
        <f>IF(OR($A80="",$B80="",$C80=""),"",IF(N(IFERROR(INDEX(Personen!$D$2:$D$61,MATCH($C80,Personen!$B$2:$B$61,0)),0))=5,NETWORKDAYS($A80,$B80,Feiertage!$A$2:$A$61),IF(N(IFERROR(INDEX(Personen!$D$2:$D$61,MATCH($C80,Personen!$B$2:$B$61,0)),0))=6,($B80-$A80+1)-INT(($B80-$A80+WEEKDAY($A80,2))/7)-SUMPRODUCT((Feiertage!$A$2:$A$61&gt;=$A80)*(Feiertage!$A$2:$A$61&lt;=$B80)*(WEEKDAY(Feiertage!$A$2:$A$61,2)&lt;&gt;7)),"")))</f>
        <v/>
      </c>
      <c r="G80" s="23" t="n"/>
      <c r="H80" s="25">
        <f>IF(OR($C80="",T($D80)&lt;&gt;"Urlaub",T($E80)="abgelehnt"),"",ROUND(N($F80)+N($G80),2))</f>
        <v/>
      </c>
      <c r="I80" s="21" t="n"/>
    </row>
    <row r="81">
      <c r="A81" s="20" t="n"/>
      <c r="B81" s="20" t="n"/>
      <c r="C81" s="21" t="n"/>
      <c r="D81" s="21" t="n"/>
      <c r="E81" s="21" t="n"/>
      <c r="F81" s="25">
        <f>IF(OR($A81="",$B81="",$C81=""),"",IF(N(IFERROR(INDEX(Personen!$D$2:$D$61,MATCH($C81,Personen!$B$2:$B$61,0)),0))=5,NETWORKDAYS($A81,$B81,Feiertage!$A$2:$A$61),IF(N(IFERROR(INDEX(Personen!$D$2:$D$61,MATCH($C81,Personen!$B$2:$B$61,0)),0))=6,($B81-$A81+1)-INT(($B81-$A81+WEEKDAY($A81,2))/7)-SUMPRODUCT((Feiertage!$A$2:$A$61&gt;=$A81)*(Feiertage!$A$2:$A$61&lt;=$B81)*(WEEKDAY(Feiertage!$A$2:$A$61,2)&lt;&gt;7)),"")))</f>
        <v/>
      </c>
      <c r="G81" s="23" t="n"/>
      <c r="H81" s="25">
        <f>IF(OR($C81="",T($D81)&lt;&gt;"Urlaub",T($E81)="abgelehnt"),"",ROUND(N($F81)+N($G81),2))</f>
        <v/>
      </c>
      <c r="I81" s="21" t="n"/>
    </row>
    <row r="82">
      <c r="A82" s="20" t="n"/>
      <c r="B82" s="20" t="n"/>
      <c r="C82" s="21" t="n"/>
      <c r="D82" s="21" t="n"/>
      <c r="E82" s="21" t="n"/>
      <c r="F82" s="25">
        <f>IF(OR($A82="",$B82="",$C82=""),"",IF(N(IFERROR(INDEX(Personen!$D$2:$D$61,MATCH($C82,Personen!$B$2:$B$61,0)),0))=5,NETWORKDAYS($A82,$B82,Feiertage!$A$2:$A$61),IF(N(IFERROR(INDEX(Personen!$D$2:$D$61,MATCH($C82,Personen!$B$2:$B$61,0)),0))=6,($B82-$A82+1)-INT(($B82-$A82+WEEKDAY($A82,2))/7)-SUMPRODUCT((Feiertage!$A$2:$A$61&gt;=$A82)*(Feiertage!$A$2:$A$61&lt;=$B82)*(WEEKDAY(Feiertage!$A$2:$A$61,2)&lt;&gt;7)),"")))</f>
        <v/>
      </c>
      <c r="G82" s="23" t="n"/>
      <c r="H82" s="25">
        <f>IF(OR($C82="",T($D82)&lt;&gt;"Urlaub",T($E82)="abgelehnt"),"",ROUND(N($F82)+N($G82),2))</f>
        <v/>
      </c>
      <c r="I82" s="21" t="n"/>
    </row>
    <row r="83">
      <c r="A83" s="20" t="n"/>
      <c r="B83" s="20" t="n"/>
      <c r="C83" s="21" t="n"/>
      <c r="D83" s="21" t="n"/>
      <c r="E83" s="21" t="n"/>
      <c r="F83" s="25">
        <f>IF(OR($A83="",$B83="",$C83=""),"",IF(N(IFERROR(INDEX(Personen!$D$2:$D$61,MATCH($C83,Personen!$B$2:$B$61,0)),0))=5,NETWORKDAYS($A83,$B83,Feiertage!$A$2:$A$61),IF(N(IFERROR(INDEX(Personen!$D$2:$D$61,MATCH($C83,Personen!$B$2:$B$61,0)),0))=6,($B83-$A83+1)-INT(($B83-$A83+WEEKDAY($A83,2))/7)-SUMPRODUCT((Feiertage!$A$2:$A$61&gt;=$A83)*(Feiertage!$A$2:$A$61&lt;=$B83)*(WEEKDAY(Feiertage!$A$2:$A$61,2)&lt;&gt;7)),"")))</f>
        <v/>
      </c>
      <c r="G83" s="23" t="n"/>
      <c r="H83" s="25">
        <f>IF(OR($C83="",T($D83)&lt;&gt;"Urlaub",T($E83)="abgelehnt"),"",ROUND(N($F83)+N($G83),2))</f>
        <v/>
      </c>
      <c r="I83" s="21" t="n"/>
    </row>
    <row r="84">
      <c r="A84" s="20" t="n"/>
      <c r="B84" s="20" t="n"/>
      <c r="C84" s="21" t="n"/>
      <c r="D84" s="21" t="n"/>
      <c r="E84" s="21" t="n"/>
      <c r="F84" s="25">
        <f>IF(OR($A84="",$B84="",$C84=""),"",IF(N(IFERROR(INDEX(Personen!$D$2:$D$61,MATCH($C84,Personen!$B$2:$B$61,0)),0))=5,NETWORKDAYS($A84,$B84,Feiertage!$A$2:$A$61),IF(N(IFERROR(INDEX(Personen!$D$2:$D$61,MATCH($C84,Personen!$B$2:$B$61,0)),0))=6,($B84-$A84+1)-INT(($B84-$A84+WEEKDAY($A84,2))/7)-SUMPRODUCT((Feiertage!$A$2:$A$61&gt;=$A84)*(Feiertage!$A$2:$A$61&lt;=$B84)*(WEEKDAY(Feiertage!$A$2:$A$61,2)&lt;&gt;7)),"")))</f>
        <v/>
      </c>
      <c r="G84" s="23" t="n"/>
      <c r="H84" s="25">
        <f>IF(OR($C84="",T($D84)&lt;&gt;"Urlaub",T($E84)="abgelehnt"),"",ROUND(N($F84)+N($G84),2))</f>
        <v/>
      </c>
      <c r="I84" s="21" t="n"/>
    </row>
    <row r="85">
      <c r="A85" s="20" t="n"/>
      <c r="B85" s="20" t="n"/>
      <c r="C85" s="21" t="n"/>
      <c r="D85" s="21" t="n"/>
      <c r="E85" s="21" t="n"/>
      <c r="F85" s="25">
        <f>IF(OR($A85="",$B85="",$C85=""),"",IF(N(IFERROR(INDEX(Personen!$D$2:$D$61,MATCH($C85,Personen!$B$2:$B$61,0)),0))=5,NETWORKDAYS($A85,$B85,Feiertage!$A$2:$A$61),IF(N(IFERROR(INDEX(Personen!$D$2:$D$61,MATCH($C85,Personen!$B$2:$B$61,0)),0))=6,($B85-$A85+1)-INT(($B85-$A85+WEEKDAY($A85,2))/7)-SUMPRODUCT((Feiertage!$A$2:$A$61&gt;=$A85)*(Feiertage!$A$2:$A$61&lt;=$B85)*(WEEKDAY(Feiertage!$A$2:$A$61,2)&lt;&gt;7)),"")))</f>
        <v/>
      </c>
      <c r="G85" s="23" t="n"/>
      <c r="H85" s="25">
        <f>IF(OR($C85="",T($D85)&lt;&gt;"Urlaub",T($E85)="abgelehnt"),"",ROUND(N($F85)+N($G85),2))</f>
        <v/>
      </c>
      <c r="I85" s="21" t="n"/>
    </row>
    <row r="86">
      <c r="A86" s="20" t="n"/>
      <c r="B86" s="20" t="n"/>
      <c r="C86" s="21" t="n"/>
      <c r="D86" s="21" t="n"/>
      <c r="E86" s="21" t="n"/>
      <c r="F86" s="25">
        <f>IF(OR($A86="",$B86="",$C86=""),"",IF(N(IFERROR(INDEX(Personen!$D$2:$D$61,MATCH($C86,Personen!$B$2:$B$61,0)),0))=5,NETWORKDAYS($A86,$B86,Feiertage!$A$2:$A$61),IF(N(IFERROR(INDEX(Personen!$D$2:$D$61,MATCH($C86,Personen!$B$2:$B$61,0)),0))=6,($B86-$A86+1)-INT(($B86-$A86+WEEKDAY($A86,2))/7)-SUMPRODUCT((Feiertage!$A$2:$A$61&gt;=$A86)*(Feiertage!$A$2:$A$61&lt;=$B86)*(WEEKDAY(Feiertage!$A$2:$A$61,2)&lt;&gt;7)),"")))</f>
        <v/>
      </c>
      <c r="G86" s="23" t="n"/>
      <c r="H86" s="25">
        <f>IF(OR($C86="",T($D86)&lt;&gt;"Urlaub",T($E86)="abgelehnt"),"",ROUND(N($F86)+N($G86),2))</f>
        <v/>
      </c>
      <c r="I86" s="21" t="n"/>
    </row>
    <row r="87">
      <c r="A87" s="20" t="n"/>
      <c r="B87" s="20" t="n"/>
      <c r="C87" s="21" t="n"/>
      <c r="D87" s="21" t="n"/>
      <c r="E87" s="21" t="n"/>
      <c r="F87" s="25">
        <f>IF(OR($A87="",$B87="",$C87=""),"",IF(N(IFERROR(INDEX(Personen!$D$2:$D$61,MATCH($C87,Personen!$B$2:$B$61,0)),0))=5,NETWORKDAYS($A87,$B87,Feiertage!$A$2:$A$61),IF(N(IFERROR(INDEX(Personen!$D$2:$D$61,MATCH($C87,Personen!$B$2:$B$61,0)),0))=6,($B87-$A87+1)-INT(($B87-$A87+WEEKDAY($A87,2))/7)-SUMPRODUCT((Feiertage!$A$2:$A$61&gt;=$A87)*(Feiertage!$A$2:$A$61&lt;=$B87)*(WEEKDAY(Feiertage!$A$2:$A$61,2)&lt;&gt;7)),"")))</f>
        <v/>
      </c>
      <c r="G87" s="23" t="n"/>
      <c r="H87" s="25">
        <f>IF(OR($C87="",T($D87)&lt;&gt;"Urlaub",T($E87)="abgelehnt"),"",ROUND(N($F87)+N($G87),2))</f>
        <v/>
      </c>
      <c r="I87" s="21" t="n"/>
    </row>
    <row r="88">
      <c r="A88" s="20" t="n"/>
      <c r="B88" s="20" t="n"/>
      <c r="C88" s="21" t="n"/>
      <c r="D88" s="21" t="n"/>
      <c r="E88" s="21" t="n"/>
      <c r="F88" s="25">
        <f>IF(OR($A88="",$B88="",$C88=""),"",IF(N(IFERROR(INDEX(Personen!$D$2:$D$61,MATCH($C88,Personen!$B$2:$B$61,0)),0))=5,NETWORKDAYS($A88,$B88,Feiertage!$A$2:$A$61),IF(N(IFERROR(INDEX(Personen!$D$2:$D$61,MATCH($C88,Personen!$B$2:$B$61,0)),0))=6,($B88-$A88+1)-INT(($B88-$A88+WEEKDAY($A88,2))/7)-SUMPRODUCT((Feiertage!$A$2:$A$61&gt;=$A88)*(Feiertage!$A$2:$A$61&lt;=$B88)*(WEEKDAY(Feiertage!$A$2:$A$61,2)&lt;&gt;7)),"")))</f>
        <v/>
      </c>
      <c r="G88" s="23" t="n"/>
      <c r="H88" s="25">
        <f>IF(OR($C88="",T($D88)&lt;&gt;"Urlaub",T($E88)="abgelehnt"),"",ROUND(N($F88)+N($G88),2))</f>
        <v/>
      </c>
      <c r="I88" s="21" t="n"/>
    </row>
    <row r="89">
      <c r="A89" s="20" t="n"/>
      <c r="B89" s="20" t="n"/>
      <c r="C89" s="21" t="n"/>
      <c r="D89" s="21" t="n"/>
      <c r="E89" s="21" t="n"/>
      <c r="F89" s="25">
        <f>IF(OR($A89="",$B89="",$C89=""),"",IF(N(IFERROR(INDEX(Personen!$D$2:$D$61,MATCH($C89,Personen!$B$2:$B$61,0)),0))=5,NETWORKDAYS($A89,$B89,Feiertage!$A$2:$A$61),IF(N(IFERROR(INDEX(Personen!$D$2:$D$61,MATCH($C89,Personen!$B$2:$B$61,0)),0))=6,($B89-$A89+1)-INT(($B89-$A89+WEEKDAY($A89,2))/7)-SUMPRODUCT((Feiertage!$A$2:$A$61&gt;=$A89)*(Feiertage!$A$2:$A$61&lt;=$B89)*(WEEKDAY(Feiertage!$A$2:$A$61,2)&lt;&gt;7)),"")))</f>
        <v/>
      </c>
      <c r="G89" s="23" t="n"/>
      <c r="H89" s="25">
        <f>IF(OR($C89="",T($D89)&lt;&gt;"Urlaub",T($E89)="abgelehnt"),"",ROUND(N($F89)+N($G89),2))</f>
        <v/>
      </c>
      <c r="I89" s="21" t="n"/>
    </row>
    <row r="90">
      <c r="A90" s="20" t="n"/>
      <c r="B90" s="20" t="n"/>
      <c r="C90" s="21" t="n"/>
      <c r="D90" s="21" t="n"/>
      <c r="E90" s="21" t="n"/>
      <c r="F90" s="25">
        <f>IF(OR($A90="",$B90="",$C90=""),"",IF(N(IFERROR(INDEX(Personen!$D$2:$D$61,MATCH($C90,Personen!$B$2:$B$61,0)),0))=5,NETWORKDAYS($A90,$B90,Feiertage!$A$2:$A$61),IF(N(IFERROR(INDEX(Personen!$D$2:$D$61,MATCH($C90,Personen!$B$2:$B$61,0)),0))=6,($B90-$A90+1)-INT(($B90-$A90+WEEKDAY($A90,2))/7)-SUMPRODUCT((Feiertage!$A$2:$A$61&gt;=$A90)*(Feiertage!$A$2:$A$61&lt;=$B90)*(WEEKDAY(Feiertage!$A$2:$A$61,2)&lt;&gt;7)),"")))</f>
        <v/>
      </c>
      <c r="G90" s="23" t="n"/>
      <c r="H90" s="25">
        <f>IF(OR($C90="",T($D90)&lt;&gt;"Urlaub",T($E90)="abgelehnt"),"",ROUND(N($F90)+N($G90),2))</f>
        <v/>
      </c>
      <c r="I90" s="21" t="n"/>
    </row>
    <row r="91">
      <c r="A91" s="20" t="n"/>
      <c r="B91" s="20" t="n"/>
      <c r="C91" s="21" t="n"/>
      <c r="D91" s="21" t="n"/>
      <c r="E91" s="21" t="n"/>
      <c r="F91" s="25">
        <f>IF(OR($A91="",$B91="",$C91=""),"",IF(N(IFERROR(INDEX(Personen!$D$2:$D$61,MATCH($C91,Personen!$B$2:$B$61,0)),0))=5,NETWORKDAYS($A91,$B91,Feiertage!$A$2:$A$61),IF(N(IFERROR(INDEX(Personen!$D$2:$D$61,MATCH($C91,Personen!$B$2:$B$61,0)),0))=6,($B91-$A91+1)-INT(($B91-$A91+WEEKDAY($A91,2))/7)-SUMPRODUCT((Feiertage!$A$2:$A$61&gt;=$A91)*(Feiertage!$A$2:$A$61&lt;=$B91)*(WEEKDAY(Feiertage!$A$2:$A$61,2)&lt;&gt;7)),"")))</f>
        <v/>
      </c>
      <c r="G91" s="23" t="n"/>
      <c r="H91" s="25">
        <f>IF(OR($C91="",T($D91)&lt;&gt;"Urlaub",T($E91)="abgelehnt"),"",ROUND(N($F91)+N($G91),2))</f>
        <v/>
      </c>
      <c r="I91" s="21" t="n"/>
    </row>
    <row r="92">
      <c r="A92" s="20" t="n"/>
      <c r="B92" s="20" t="n"/>
      <c r="C92" s="21" t="n"/>
      <c r="D92" s="21" t="n"/>
      <c r="E92" s="21" t="n"/>
      <c r="F92" s="25">
        <f>IF(OR($A92="",$B92="",$C92=""),"",IF(N(IFERROR(INDEX(Personen!$D$2:$D$61,MATCH($C92,Personen!$B$2:$B$61,0)),0))=5,NETWORKDAYS($A92,$B92,Feiertage!$A$2:$A$61),IF(N(IFERROR(INDEX(Personen!$D$2:$D$61,MATCH($C92,Personen!$B$2:$B$61,0)),0))=6,($B92-$A92+1)-INT(($B92-$A92+WEEKDAY($A92,2))/7)-SUMPRODUCT((Feiertage!$A$2:$A$61&gt;=$A92)*(Feiertage!$A$2:$A$61&lt;=$B92)*(WEEKDAY(Feiertage!$A$2:$A$61,2)&lt;&gt;7)),"")))</f>
        <v/>
      </c>
      <c r="G92" s="23" t="n"/>
      <c r="H92" s="25">
        <f>IF(OR($C92="",T($D92)&lt;&gt;"Urlaub",T($E92)="abgelehnt"),"",ROUND(N($F92)+N($G92),2))</f>
        <v/>
      </c>
      <c r="I92" s="21" t="n"/>
    </row>
    <row r="93">
      <c r="A93" s="20" t="n"/>
      <c r="B93" s="20" t="n"/>
      <c r="C93" s="21" t="n"/>
      <c r="D93" s="21" t="n"/>
      <c r="E93" s="21" t="n"/>
      <c r="F93" s="25">
        <f>IF(OR($A93="",$B93="",$C93=""),"",IF(N(IFERROR(INDEX(Personen!$D$2:$D$61,MATCH($C93,Personen!$B$2:$B$61,0)),0))=5,NETWORKDAYS($A93,$B93,Feiertage!$A$2:$A$61),IF(N(IFERROR(INDEX(Personen!$D$2:$D$61,MATCH($C93,Personen!$B$2:$B$61,0)),0))=6,($B93-$A93+1)-INT(($B93-$A93+WEEKDAY($A93,2))/7)-SUMPRODUCT((Feiertage!$A$2:$A$61&gt;=$A93)*(Feiertage!$A$2:$A$61&lt;=$B93)*(WEEKDAY(Feiertage!$A$2:$A$61,2)&lt;&gt;7)),"")))</f>
        <v/>
      </c>
      <c r="G93" s="23" t="n"/>
      <c r="H93" s="25">
        <f>IF(OR($C93="",T($D93)&lt;&gt;"Urlaub",T($E93)="abgelehnt"),"",ROUND(N($F93)+N($G93),2))</f>
        <v/>
      </c>
      <c r="I93" s="21" t="n"/>
    </row>
    <row r="94">
      <c r="A94" s="20" t="n"/>
      <c r="B94" s="20" t="n"/>
      <c r="C94" s="21" t="n"/>
      <c r="D94" s="21" t="n"/>
      <c r="E94" s="21" t="n"/>
      <c r="F94" s="25">
        <f>IF(OR($A94="",$B94="",$C94=""),"",IF(N(IFERROR(INDEX(Personen!$D$2:$D$61,MATCH($C94,Personen!$B$2:$B$61,0)),0))=5,NETWORKDAYS($A94,$B94,Feiertage!$A$2:$A$61),IF(N(IFERROR(INDEX(Personen!$D$2:$D$61,MATCH($C94,Personen!$B$2:$B$61,0)),0))=6,($B94-$A94+1)-INT(($B94-$A94+WEEKDAY($A94,2))/7)-SUMPRODUCT((Feiertage!$A$2:$A$61&gt;=$A94)*(Feiertage!$A$2:$A$61&lt;=$B94)*(WEEKDAY(Feiertage!$A$2:$A$61,2)&lt;&gt;7)),"")))</f>
        <v/>
      </c>
      <c r="G94" s="23" t="n"/>
      <c r="H94" s="25">
        <f>IF(OR($C94="",T($D94)&lt;&gt;"Urlaub",T($E94)="abgelehnt"),"",ROUND(N($F94)+N($G94),2))</f>
        <v/>
      </c>
      <c r="I94" s="21" t="n"/>
    </row>
    <row r="95">
      <c r="A95" s="20" t="n"/>
      <c r="B95" s="20" t="n"/>
      <c r="C95" s="21" t="n"/>
      <c r="D95" s="21" t="n"/>
      <c r="E95" s="21" t="n"/>
      <c r="F95" s="25">
        <f>IF(OR($A95="",$B95="",$C95=""),"",IF(N(IFERROR(INDEX(Personen!$D$2:$D$61,MATCH($C95,Personen!$B$2:$B$61,0)),0))=5,NETWORKDAYS($A95,$B95,Feiertage!$A$2:$A$61),IF(N(IFERROR(INDEX(Personen!$D$2:$D$61,MATCH($C95,Personen!$B$2:$B$61,0)),0))=6,($B95-$A95+1)-INT(($B95-$A95+WEEKDAY($A95,2))/7)-SUMPRODUCT((Feiertage!$A$2:$A$61&gt;=$A95)*(Feiertage!$A$2:$A$61&lt;=$B95)*(WEEKDAY(Feiertage!$A$2:$A$61,2)&lt;&gt;7)),"")))</f>
        <v/>
      </c>
      <c r="G95" s="23" t="n"/>
      <c r="H95" s="25">
        <f>IF(OR($C95="",T($D95)&lt;&gt;"Urlaub",T($E95)="abgelehnt"),"",ROUND(N($F95)+N($G95),2))</f>
        <v/>
      </c>
      <c r="I95" s="21" t="n"/>
    </row>
    <row r="96">
      <c r="A96" s="20" t="n"/>
      <c r="B96" s="20" t="n"/>
      <c r="C96" s="21" t="n"/>
      <c r="D96" s="21" t="n"/>
      <c r="E96" s="21" t="n"/>
      <c r="F96" s="25">
        <f>IF(OR($A96="",$B96="",$C96=""),"",IF(N(IFERROR(INDEX(Personen!$D$2:$D$61,MATCH($C96,Personen!$B$2:$B$61,0)),0))=5,NETWORKDAYS($A96,$B96,Feiertage!$A$2:$A$61),IF(N(IFERROR(INDEX(Personen!$D$2:$D$61,MATCH($C96,Personen!$B$2:$B$61,0)),0))=6,($B96-$A96+1)-INT(($B96-$A96+WEEKDAY($A96,2))/7)-SUMPRODUCT((Feiertage!$A$2:$A$61&gt;=$A96)*(Feiertage!$A$2:$A$61&lt;=$B96)*(WEEKDAY(Feiertage!$A$2:$A$61,2)&lt;&gt;7)),"")))</f>
        <v/>
      </c>
      <c r="G96" s="23" t="n"/>
      <c r="H96" s="25">
        <f>IF(OR($C96="",T($D96)&lt;&gt;"Urlaub",T($E96)="abgelehnt"),"",ROUND(N($F96)+N($G96),2))</f>
        <v/>
      </c>
      <c r="I96" s="21" t="n"/>
    </row>
    <row r="97">
      <c r="A97" s="20" t="n"/>
      <c r="B97" s="20" t="n"/>
      <c r="C97" s="21" t="n"/>
      <c r="D97" s="21" t="n"/>
      <c r="E97" s="21" t="n"/>
      <c r="F97" s="25">
        <f>IF(OR($A97="",$B97="",$C97=""),"",IF(N(IFERROR(INDEX(Personen!$D$2:$D$61,MATCH($C97,Personen!$B$2:$B$61,0)),0))=5,NETWORKDAYS($A97,$B97,Feiertage!$A$2:$A$61),IF(N(IFERROR(INDEX(Personen!$D$2:$D$61,MATCH($C97,Personen!$B$2:$B$61,0)),0))=6,($B97-$A97+1)-INT(($B97-$A97+WEEKDAY($A97,2))/7)-SUMPRODUCT((Feiertage!$A$2:$A$61&gt;=$A97)*(Feiertage!$A$2:$A$61&lt;=$B97)*(WEEKDAY(Feiertage!$A$2:$A$61,2)&lt;&gt;7)),"")))</f>
        <v/>
      </c>
      <c r="G97" s="23" t="n"/>
      <c r="H97" s="25">
        <f>IF(OR($C97="",T($D97)&lt;&gt;"Urlaub",T($E97)="abgelehnt"),"",ROUND(N($F97)+N($G97),2))</f>
        <v/>
      </c>
      <c r="I97" s="21" t="n"/>
    </row>
    <row r="98">
      <c r="A98" s="20" t="n"/>
      <c r="B98" s="20" t="n"/>
      <c r="C98" s="21" t="n"/>
      <c r="D98" s="21" t="n"/>
      <c r="E98" s="21" t="n"/>
      <c r="F98" s="25">
        <f>IF(OR($A98="",$B98="",$C98=""),"",IF(N(IFERROR(INDEX(Personen!$D$2:$D$61,MATCH($C98,Personen!$B$2:$B$61,0)),0))=5,NETWORKDAYS($A98,$B98,Feiertage!$A$2:$A$61),IF(N(IFERROR(INDEX(Personen!$D$2:$D$61,MATCH($C98,Personen!$B$2:$B$61,0)),0))=6,($B98-$A98+1)-INT(($B98-$A98+WEEKDAY($A98,2))/7)-SUMPRODUCT((Feiertage!$A$2:$A$61&gt;=$A98)*(Feiertage!$A$2:$A$61&lt;=$B98)*(WEEKDAY(Feiertage!$A$2:$A$61,2)&lt;&gt;7)),"")))</f>
        <v/>
      </c>
      <c r="G98" s="23" t="n"/>
      <c r="H98" s="25">
        <f>IF(OR($C98="",T($D98)&lt;&gt;"Urlaub",T($E98)="abgelehnt"),"",ROUND(N($F98)+N($G98),2))</f>
        <v/>
      </c>
      <c r="I98" s="21" t="n"/>
    </row>
    <row r="99">
      <c r="A99" s="20" t="n"/>
      <c r="B99" s="20" t="n"/>
      <c r="C99" s="21" t="n"/>
      <c r="D99" s="21" t="n"/>
      <c r="E99" s="21" t="n"/>
      <c r="F99" s="25">
        <f>IF(OR($A99="",$B99="",$C99=""),"",IF(N(IFERROR(INDEX(Personen!$D$2:$D$61,MATCH($C99,Personen!$B$2:$B$61,0)),0))=5,NETWORKDAYS($A99,$B99,Feiertage!$A$2:$A$61),IF(N(IFERROR(INDEX(Personen!$D$2:$D$61,MATCH($C99,Personen!$B$2:$B$61,0)),0))=6,($B99-$A99+1)-INT(($B99-$A99+WEEKDAY($A99,2))/7)-SUMPRODUCT((Feiertage!$A$2:$A$61&gt;=$A99)*(Feiertage!$A$2:$A$61&lt;=$B99)*(WEEKDAY(Feiertage!$A$2:$A$61,2)&lt;&gt;7)),"")))</f>
        <v/>
      </c>
      <c r="G99" s="23" t="n"/>
      <c r="H99" s="25">
        <f>IF(OR($C99="",T($D99)&lt;&gt;"Urlaub",T($E99)="abgelehnt"),"",ROUND(N($F99)+N($G99),2))</f>
        <v/>
      </c>
      <c r="I99" s="21" t="n"/>
    </row>
    <row r="100">
      <c r="A100" s="20" t="n"/>
      <c r="B100" s="20" t="n"/>
      <c r="C100" s="21" t="n"/>
      <c r="D100" s="21" t="n"/>
      <c r="E100" s="21" t="n"/>
      <c r="F100" s="25">
        <f>IF(OR($A100="",$B100="",$C100=""),"",IF(N(IFERROR(INDEX(Personen!$D$2:$D$61,MATCH($C100,Personen!$B$2:$B$61,0)),0))=5,NETWORKDAYS($A100,$B100,Feiertage!$A$2:$A$61),IF(N(IFERROR(INDEX(Personen!$D$2:$D$61,MATCH($C100,Personen!$B$2:$B$61,0)),0))=6,($B100-$A100+1)-INT(($B100-$A100+WEEKDAY($A100,2))/7)-SUMPRODUCT((Feiertage!$A$2:$A$61&gt;=$A100)*(Feiertage!$A$2:$A$61&lt;=$B100)*(WEEKDAY(Feiertage!$A$2:$A$61,2)&lt;&gt;7)),"")))</f>
        <v/>
      </c>
      <c r="G100" s="23" t="n"/>
      <c r="H100" s="25">
        <f>IF(OR($C100="",T($D100)&lt;&gt;"Urlaub",T($E100)="abgelehnt"),"",ROUND(N($F100)+N($G100),2))</f>
        <v/>
      </c>
      <c r="I100" s="21" t="n"/>
    </row>
    <row r="101">
      <c r="A101" s="20" t="n"/>
      <c r="B101" s="20" t="n"/>
      <c r="C101" s="21" t="n"/>
      <c r="D101" s="21" t="n"/>
      <c r="E101" s="21" t="n"/>
      <c r="F101" s="25">
        <f>IF(OR($A101="",$B101="",$C101=""),"",IF(N(IFERROR(INDEX(Personen!$D$2:$D$61,MATCH($C101,Personen!$B$2:$B$61,0)),0))=5,NETWORKDAYS($A101,$B101,Feiertage!$A$2:$A$61),IF(N(IFERROR(INDEX(Personen!$D$2:$D$61,MATCH($C101,Personen!$B$2:$B$61,0)),0))=6,($B101-$A101+1)-INT(($B101-$A101+WEEKDAY($A101,2))/7)-SUMPRODUCT((Feiertage!$A$2:$A$61&gt;=$A101)*(Feiertage!$A$2:$A$61&lt;=$B101)*(WEEKDAY(Feiertage!$A$2:$A$61,2)&lt;&gt;7)),"")))</f>
        <v/>
      </c>
      <c r="G101" s="23" t="n"/>
      <c r="H101" s="25">
        <f>IF(OR($C101="",T($D101)&lt;&gt;"Urlaub",T($E101)="abgelehnt"),"",ROUND(N($F101)+N($G101),2))</f>
        <v/>
      </c>
      <c r="I101" s="21" t="n"/>
    </row>
    <row r="102">
      <c r="A102" s="20" t="n"/>
      <c r="B102" s="20" t="n"/>
      <c r="C102" s="21" t="n"/>
      <c r="D102" s="21" t="n"/>
      <c r="E102" s="21" t="n"/>
      <c r="F102" s="25">
        <f>IF(OR($A102="",$B102="",$C102=""),"",IF(N(IFERROR(INDEX(Personen!$D$2:$D$61,MATCH($C102,Personen!$B$2:$B$61,0)),0))=5,NETWORKDAYS($A102,$B102,Feiertage!$A$2:$A$61),IF(N(IFERROR(INDEX(Personen!$D$2:$D$61,MATCH($C102,Personen!$B$2:$B$61,0)),0))=6,($B102-$A102+1)-INT(($B102-$A102+WEEKDAY($A102,2))/7)-SUMPRODUCT((Feiertage!$A$2:$A$61&gt;=$A102)*(Feiertage!$A$2:$A$61&lt;=$B102)*(WEEKDAY(Feiertage!$A$2:$A$61,2)&lt;&gt;7)),"")))</f>
        <v/>
      </c>
      <c r="G102" s="23" t="n"/>
      <c r="H102" s="25">
        <f>IF(OR($C102="",T($D102)&lt;&gt;"Urlaub",T($E102)="abgelehnt"),"",ROUND(N($F102)+N($G102),2))</f>
        <v/>
      </c>
      <c r="I102" s="21" t="n"/>
    </row>
    <row r="103">
      <c r="A103" s="20" t="n"/>
      <c r="B103" s="20" t="n"/>
      <c r="C103" s="21" t="n"/>
      <c r="D103" s="21" t="n"/>
      <c r="E103" s="21" t="n"/>
      <c r="F103" s="25">
        <f>IF(OR($A103="",$B103="",$C103=""),"",IF(N(IFERROR(INDEX(Personen!$D$2:$D$61,MATCH($C103,Personen!$B$2:$B$61,0)),0))=5,NETWORKDAYS($A103,$B103,Feiertage!$A$2:$A$61),IF(N(IFERROR(INDEX(Personen!$D$2:$D$61,MATCH($C103,Personen!$B$2:$B$61,0)),0))=6,($B103-$A103+1)-INT(($B103-$A103+WEEKDAY($A103,2))/7)-SUMPRODUCT((Feiertage!$A$2:$A$61&gt;=$A103)*(Feiertage!$A$2:$A$61&lt;=$B103)*(WEEKDAY(Feiertage!$A$2:$A$61,2)&lt;&gt;7)),"")))</f>
        <v/>
      </c>
      <c r="G103" s="23" t="n"/>
      <c r="H103" s="25">
        <f>IF(OR($C103="",T($D103)&lt;&gt;"Urlaub",T($E103)="abgelehnt"),"",ROUND(N($F103)+N($G103),2))</f>
        <v/>
      </c>
      <c r="I103" s="21" t="n"/>
    </row>
    <row r="104">
      <c r="A104" s="20" t="n"/>
      <c r="B104" s="20" t="n"/>
      <c r="C104" s="21" t="n"/>
      <c r="D104" s="21" t="n"/>
      <c r="E104" s="21" t="n"/>
      <c r="F104" s="25">
        <f>IF(OR($A104="",$B104="",$C104=""),"",IF(N(IFERROR(INDEX(Personen!$D$2:$D$61,MATCH($C104,Personen!$B$2:$B$61,0)),0))=5,NETWORKDAYS($A104,$B104,Feiertage!$A$2:$A$61),IF(N(IFERROR(INDEX(Personen!$D$2:$D$61,MATCH($C104,Personen!$B$2:$B$61,0)),0))=6,($B104-$A104+1)-INT(($B104-$A104+WEEKDAY($A104,2))/7)-SUMPRODUCT((Feiertage!$A$2:$A$61&gt;=$A104)*(Feiertage!$A$2:$A$61&lt;=$B104)*(WEEKDAY(Feiertage!$A$2:$A$61,2)&lt;&gt;7)),"")))</f>
        <v/>
      </c>
      <c r="G104" s="23" t="n"/>
      <c r="H104" s="25">
        <f>IF(OR($C104="",T($D104)&lt;&gt;"Urlaub",T($E104)="abgelehnt"),"",ROUND(N($F104)+N($G104),2))</f>
        <v/>
      </c>
      <c r="I104" s="21" t="n"/>
    </row>
    <row r="105">
      <c r="A105" s="20" t="n"/>
      <c r="B105" s="20" t="n"/>
      <c r="C105" s="21" t="n"/>
      <c r="D105" s="21" t="n"/>
      <c r="E105" s="21" t="n"/>
      <c r="F105" s="25">
        <f>IF(OR($A105="",$B105="",$C105=""),"",IF(N(IFERROR(INDEX(Personen!$D$2:$D$61,MATCH($C105,Personen!$B$2:$B$61,0)),0))=5,NETWORKDAYS($A105,$B105,Feiertage!$A$2:$A$61),IF(N(IFERROR(INDEX(Personen!$D$2:$D$61,MATCH($C105,Personen!$B$2:$B$61,0)),0))=6,($B105-$A105+1)-INT(($B105-$A105+WEEKDAY($A105,2))/7)-SUMPRODUCT((Feiertage!$A$2:$A$61&gt;=$A105)*(Feiertage!$A$2:$A$61&lt;=$B105)*(WEEKDAY(Feiertage!$A$2:$A$61,2)&lt;&gt;7)),"")))</f>
        <v/>
      </c>
      <c r="G105" s="23" t="n"/>
      <c r="H105" s="25">
        <f>IF(OR($C105="",T($D105)&lt;&gt;"Urlaub",T($E105)="abgelehnt"),"",ROUND(N($F105)+N($G105),2))</f>
        <v/>
      </c>
      <c r="I105" s="21" t="n"/>
    </row>
    <row r="106">
      <c r="A106" s="20" t="n"/>
      <c r="B106" s="20" t="n"/>
      <c r="C106" s="21" t="n"/>
      <c r="D106" s="21" t="n"/>
      <c r="E106" s="21" t="n"/>
      <c r="F106" s="25">
        <f>IF(OR($A106="",$B106="",$C106=""),"",IF(N(IFERROR(INDEX(Personen!$D$2:$D$61,MATCH($C106,Personen!$B$2:$B$61,0)),0))=5,NETWORKDAYS($A106,$B106,Feiertage!$A$2:$A$61),IF(N(IFERROR(INDEX(Personen!$D$2:$D$61,MATCH($C106,Personen!$B$2:$B$61,0)),0))=6,($B106-$A106+1)-INT(($B106-$A106+WEEKDAY($A106,2))/7)-SUMPRODUCT((Feiertage!$A$2:$A$61&gt;=$A106)*(Feiertage!$A$2:$A$61&lt;=$B106)*(WEEKDAY(Feiertage!$A$2:$A$61,2)&lt;&gt;7)),"")))</f>
        <v/>
      </c>
      <c r="G106" s="23" t="n"/>
      <c r="H106" s="25">
        <f>IF(OR($C106="",T($D106)&lt;&gt;"Urlaub",T($E106)="abgelehnt"),"",ROUND(N($F106)+N($G106),2))</f>
        <v/>
      </c>
      <c r="I106" s="21" t="n"/>
    </row>
    <row r="107">
      <c r="A107" s="20" t="n"/>
      <c r="B107" s="20" t="n"/>
      <c r="C107" s="21" t="n"/>
      <c r="D107" s="21" t="n"/>
      <c r="E107" s="21" t="n"/>
      <c r="F107" s="25">
        <f>IF(OR($A107="",$B107="",$C107=""),"",IF(N(IFERROR(INDEX(Personen!$D$2:$D$61,MATCH($C107,Personen!$B$2:$B$61,0)),0))=5,NETWORKDAYS($A107,$B107,Feiertage!$A$2:$A$61),IF(N(IFERROR(INDEX(Personen!$D$2:$D$61,MATCH($C107,Personen!$B$2:$B$61,0)),0))=6,($B107-$A107+1)-INT(($B107-$A107+WEEKDAY($A107,2))/7)-SUMPRODUCT((Feiertage!$A$2:$A$61&gt;=$A107)*(Feiertage!$A$2:$A$61&lt;=$B107)*(WEEKDAY(Feiertage!$A$2:$A$61,2)&lt;&gt;7)),"")))</f>
        <v/>
      </c>
      <c r="G107" s="23" t="n"/>
      <c r="H107" s="25">
        <f>IF(OR($C107="",T($D107)&lt;&gt;"Urlaub",T($E107)="abgelehnt"),"",ROUND(N($F107)+N($G107),2))</f>
        <v/>
      </c>
      <c r="I107" s="21" t="n"/>
    </row>
    <row r="108">
      <c r="A108" s="20" t="n"/>
      <c r="B108" s="20" t="n"/>
      <c r="C108" s="21" t="n"/>
      <c r="D108" s="21" t="n"/>
      <c r="E108" s="21" t="n"/>
      <c r="F108" s="25">
        <f>IF(OR($A108="",$B108="",$C108=""),"",IF(N(IFERROR(INDEX(Personen!$D$2:$D$61,MATCH($C108,Personen!$B$2:$B$61,0)),0))=5,NETWORKDAYS($A108,$B108,Feiertage!$A$2:$A$61),IF(N(IFERROR(INDEX(Personen!$D$2:$D$61,MATCH($C108,Personen!$B$2:$B$61,0)),0))=6,($B108-$A108+1)-INT(($B108-$A108+WEEKDAY($A108,2))/7)-SUMPRODUCT((Feiertage!$A$2:$A$61&gt;=$A108)*(Feiertage!$A$2:$A$61&lt;=$B108)*(WEEKDAY(Feiertage!$A$2:$A$61,2)&lt;&gt;7)),"")))</f>
        <v/>
      </c>
      <c r="G108" s="23" t="n"/>
      <c r="H108" s="25">
        <f>IF(OR($C108="",T($D108)&lt;&gt;"Urlaub",T($E108)="abgelehnt"),"",ROUND(N($F108)+N($G108),2))</f>
        <v/>
      </c>
      <c r="I108" s="21" t="n"/>
    </row>
    <row r="109">
      <c r="A109" s="20" t="n"/>
      <c r="B109" s="20" t="n"/>
      <c r="C109" s="21" t="n"/>
      <c r="D109" s="21" t="n"/>
      <c r="E109" s="21" t="n"/>
      <c r="F109" s="25">
        <f>IF(OR($A109="",$B109="",$C109=""),"",IF(N(IFERROR(INDEX(Personen!$D$2:$D$61,MATCH($C109,Personen!$B$2:$B$61,0)),0))=5,NETWORKDAYS($A109,$B109,Feiertage!$A$2:$A$61),IF(N(IFERROR(INDEX(Personen!$D$2:$D$61,MATCH($C109,Personen!$B$2:$B$61,0)),0))=6,($B109-$A109+1)-INT(($B109-$A109+WEEKDAY($A109,2))/7)-SUMPRODUCT((Feiertage!$A$2:$A$61&gt;=$A109)*(Feiertage!$A$2:$A$61&lt;=$B109)*(WEEKDAY(Feiertage!$A$2:$A$61,2)&lt;&gt;7)),"")))</f>
        <v/>
      </c>
      <c r="G109" s="23" t="n"/>
      <c r="H109" s="25">
        <f>IF(OR($C109="",T($D109)&lt;&gt;"Urlaub",T($E109)="abgelehnt"),"",ROUND(N($F109)+N($G109),2))</f>
        <v/>
      </c>
      <c r="I109" s="21" t="n"/>
    </row>
    <row r="110">
      <c r="A110" s="20" t="n"/>
      <c r="B110" s="20" t="n"/>
      <c r="C110" s="21" t="n"/>
      <c r="D110" s="21" t="n"/>
      <c r="E110" s="21" t="n"/>
      <c r="F110" s="25">
        <f>IF(OR($A110="",$B110="",$C110=""),"",IF(N(IFERROR(INDEX(Personen!$D$2:$D$61,MATCH($C110,Personen!$B$2:$B$61,0)),0))=5,NETWORKDAYS($A110,$B110,Feiertage!$A$2:$A$61),IF(N(IFERROR(INDEX(Personen!$D$2:$D$61,MATCH($C110,Personen!$B$2:$B$61,0)),0))=6,($B110-$A110+1)-INT(($B110-$A110+WEEKDAY($A110,2))/7)-SUMPRODUCT((Feiertage!$A$2:$A$61&gt;=$A110)*(Feiertage!$A$2:$A$61&lt;=$B110)*(WEEKDAY(Feiertage!$A$2:$A$61,2)&lt;&gt;7)),"")))</f>
        <v/>
      </c>
      <c r="G110" s="23" t="n"/>
      <c r="H110" s="25">
        <f>IF(OR($C110="",T($D110)&lt;&gt;"Urlaub",T($E110)="abgelehnt"),"",ROUND(N($F110)+N($G110),2))</f>
        <v/>
      </c>
      <c r="I110" s="21" t="n"/>
    </row>
    <row r="111">
      <c r="A111" s="20" t="n"/>
      <c r="B111" s="20" t="n"/>
      <c r="C111" s="21" t="n"/>
      <c r="D111" s="21" t="n"/>
      <c r="E111" s="21" t="n"/>
      <c r="F111" s="25">
        <f>IF(OR($A111="",$B111="",$C111=""),"",IF(N(IFERROR(INDEX(Personen!$D$2:$D$61,MATCH($C111,Personen!$B$2:$B$61,0)),0))=5,NETWORKDAYS($A111,$B111,Feiertage!$A$2:$A$61),IF(N(IFERROR(INDEX(Personen!$D$2:$D$61,MATCH($C111,Personen!$B$2:$B$61,0)),0))=6,($B111-$A111+1)-INT(($B111-$A111+WEEKDAY($A111,2))/7)-SUMPRODUCT((Feiertage!$A$2:$A$61&gt;=$A111)*(Feiertage!$A$2:$A$61&lt;=$B111)*(WEEKDAY(Feiertage!$A$2:$A$61,2)&lt;&gt;7)),"")))</f>
        <v/>
      </c>
      <c r="G111" s="23" t="n"/>
      <c r="H111" s="25">
        <f>IF(OR($C111="",T($D111)&lt;&gt;"Urlaub",T($E111)="abgelehnt"),"",ROUND(N($F111)+N($G111),2))</f>
        <v/>
      </c>
      <c r="I111" s="21" t="n"/>
    </row>
    <row r="112">
      <c r="A112" s="20" t="n"/>
      <c r="B112" s="20" t="n"/>
      <c r="C112" s="21" t="n"/>
      <c r="D112" s="21" t="n"/>
      <c r="E112" s="21" t="n"/>
      <c r="F112" s="25">
        <f>IF(OR($A112="",$B112="",$C112=""),"",IF(N(IFERROR(INDEX(Personen!$D$2:$D$61,MATCH($C112,Personen!$B$2:$B$61,0)),0))=5,NETWORKDAYS($A112,$B112,Feiertage!$A$2:$A$61),IF(N(IFERROR(INDEX(Personen!$D$2:$D$61,MATCH($C112,Personen!$B$2:$B$61,0)),0))=6,($B112-$A112+1)-INT(($B112-$A112+WEEKDAY($A112,2))/7)-SUMPRODUCT((Feiertage!$A$2:$A$61&gt;=$A112)*(Feiertage!$A$2:$A$61&lt;=$B112)*(WEEKDAY(Feiertage!$A$2:$A$61,2)&lt;&gt;7)),"")))</f>
        <v/>
      </c>
      <c r="G112" s="23" t="n"/>
      <c r="H112" s="25">
        <f>IF(OR($C112="",T($D112)&lt;&gt;"Urlaub",T($E112)="abgelehnt"),"",ROUND(N($F112)+N($G112),2))</f>
        <v/>
      </c>
      <c r="I112" s="21" t="n"/>
    </row>
    <row r="113">
      <c r="A113" s="20" t="n"/>
      <c r="B113" s="20" t="n"/>
      <c r="C113" s="21" t="n"/>
      <c r="D113" s="21" t="n"/>
      <c r="E113" s="21" t="n"/>
      <c r="F113" s="25">
        <f>IF(OR($A113="",$B113="",$C113=""),"",IF(N(IFERROR(INDEX(Personen!$D$2:$D$61,MATCH($C113,Personen!$B$2:$B$61,0)),0))=5,NETWORKDAYS($A113,$B113,Feiertage!$A$2:$A$61),IF(N(IFERROR(INDEX(Personen!$D$2:$D$61,MATCH($C113,Personen!$B$2:$B$61,0)),0))=6,($B113-$A113+1)-INT(($B113-$A113+WEEKDAY($A113,2))/7)-SUMPRODUCT((Feiertage!$A$2:$A$61&gt;=$A113)*(Feiertage!$A$2:$A$61&lt;=$B113)*(WEEKDAY(Feiertage!$A$2:$A$61,2)&lt;&gt;7)),"")))</f>
        <v/>
      </c>
      <c r="G113" s="23" t="n"/>
      <c r="H113" s="25">
        <f>IF(OR($C113="",T($D113)&lt;&gt;"Urlaub",T($E113)="abgelehnt"),"",ROUND(N($F113)+N($G113),2))</f>
        <v/>
      </c>
      <c r="I113" s="21" t="n"/>
    </row>
    <row r="114">
      <c r="A114" s="20" t="n"/>
      <c r="B114" s="20" t="n"/>
      <c r="C114" s="21" t="n"/>
      <c r="D114" s="21" t="n"/>
      <c r="E114" s="21" t="n"/>
      <c r="F114" s="25">
        <f>IF(OR($A114="",$B114="",$C114=""),"",IF(N(IFERROR(INDEX(Personen!$D$2:$D$61,MATCH($C114,Personen!$B$2:$B$61,0)),0))=5,NETWORKDAYS($A114,$B114,Feiertage!$A$2:$A$61),IF(N(IFERROR(INDEX(Personen!$D$2:$D$61,MATCH($C114,Personen!$B$2:$B$61,0)),0))=6,($B114-$A114+1)-INT(($B114-$A114+WEEKDAY($A114,2))/7)-SUMPRODUCT((Feiertage!$A$2:$A$61&gt;=$A114)*(Feiertage!$A$2:$A$61&lt;=$B114)*(WEEKDAY(Feiertage!$A$2:$A$61,2)&lt;&gt;7)),"")))</f>
        <v/>
      </c>
      <c r="G114" s="23" t="n"/>
      <c r="H114" s="25">
        <f>IF(OR($C114="",T($D114)&lt;&gt;"Urlaub",T($E114)="abgelehnt"),"",ROUND(N($F114)+N($G114),2))</f>
        <v/>
      </c>
      <c r="I114" s="21" t="n"/>
    </row>
    <row r="115">
      <c r="A115" s="20" t="n"/>
      <c r="B115" s="20" t="n"/>
      <c r="C115" s="21" t="n"/>
      <c r="D115" s="21" t="n"/>
      <c r="E115" s="21" t="n"/>
      <c r="F115" s="25">
        <f>IF(OR($A115="",$B115="",$C115=""),"",IF(N(IFERROR(INDEX(Personen!$D$2:$D$61,MATCH($C115,Personen!$B$2:$B$61,0)),0))=5,NETWORKDAYS($A115,$B115,Feiertage!$A$2:$A$61),IF(N(IFERROR(INDEX(Personen!$D$2:$D$61,MATCH($C115,Personen!$B$2:$B$61,0)),0))=6,($B115-$A115+1)-INT(($B115-$A115+WEEKDAY($A115,2))/7)-SUMPRODUCT((Feiertage!$A$2:$A$61&gt;=$A115)*(Feiertage!$A$2:$A$61&lt;=$B115)*(WEEKDAY(Feiertage!$A$2:$A$61,2)&lt;&gt;7)),"")))</f>
        <v/>
      </c>
      <c r="G115" s="23" t="n"/>
      <c r="H115" s="25">
        <f>IF(OR($C115="",T($D115)&lt;&gt;"Urlaub",T($E115)="abgelehnt"),"",ROUND(N($F115)+N($G115),2))</f>
        <v/>
      </c>
      <c r="I115" s="21" t="n"/>
    </row>
    <row r="116">
      <c r="A116" s="20" t="n"/>
      <c r="B116" s="20" t="n"/>
      <c r="C116" s="21" t="n"/>
      <c r="D116" s="21" t="n"/>
      <c r="E116" s="21" t="n"/>
      <c r="F116" s="25">
        <f>IF(OR($A116="",$B116="",$C116=""),"",IF(N(IFERROR(INDEX(Personen!$D$2:$D$61,MATCH($C116,Personen!$B$2:$B$61,0)),0))=5,NETWORKDAYS($A116,$B116,Feiertage!$A$2:$A$61),IF(N(IFERROR(INDEX(Personen!$D$2:$D$61,MATCH($C116,Personen!$B$2:$B$61,0)),0))=6,($B116-$A116+1)-INT(($B116-$A116+WEEKDAY($A116,2))/7)-SUMPRODUCT((Feiertage!$A$2:$A$61&gt;=$A116)*(Feiertage!$A$2:$A$61&lt;=$B116)*(WEEKDAY(Feiertage!$A$2:$A$61,2)&lt;&gt;7)),"")))</f>
        <v/>
      </c>
      <c r="G116" s="23" t="n"/>
      <c r="H116" s="25">
        <f>IF(OR($C116="",T($D116)&lt;&gt;"Urlaub",T($E116)="abgelehnt"),"",ROUND(N($F116)+N($G116),2))</f>
        <v/>
      </c>
      <c r="I116" s="21" t="n"/>
    </row>
    <row r="117">
      <c r="A117" s="20" t="n"/>
      <c r="B117" s="20" t="n"/>
      <c r="C117" s="21" t="n"/>
      <c r="D117" s="21" t="n"/>
      <c r="E117" s="21" t="n"/>
      <c r="F117" s="25">
        <f>IF(OR($A117="",$B117="",$C117=""),"",IF(N(IFERROR(INDEX(Personen!$D$2:$D$61,MATCH($C117,Personen!$B$2:$B$61,0)),0))=5,NETWORKDAYS($A117,$B117,Feiertage!$A$2:$A$61),IF(N(IFERROR(INDEX(Personen!$D$2:$D$61,MATCH($C117,Personen!$B$2:$B$61,0)),0))=6,($B117-$A117+1)-INT(($B117-$A117+WEEKDAY($A117,2))/7)-SUMPRODUCT((Feiertage!$A$2:$A$61&gt;=$A117)*(Feiertage!$A$2:$A$61&lt;=$B117)*(WEEKDAY(Feiertage!$A$2:$A$61,2)&lt;&gt;7)),"")))</f>
        <v/>
      </c>
      <c r="G117" s="23" t="n"/>
      <c r="H117" s="25">
        <f>IF(OR($C117="",T($D117)&lt;&gt;"Urlaub",T($E117)="abgelehnt"),"",ROUND(N($F117)+N($G117),2))</f>
        <v/>
      </c>
      <c r="I117" s="21" t="n"/>
    </row>
    <row r="118">
      <c r="A118" s="20" t="n"/>
      <c r="B118" s="20" t="n"/>
      <c r="C118" s="21" t="n"/>
      <c r="D118" s="21" t="n"/>
      <c r="E118" s="21" t="n"/>
      <c r="F118" s="25">
        <f>IF(OR($A118="",$B118="",$C118=""),"",IF(N(IFERROR(INDEX(Personen!$D$2:$D$61,MATCH($C118,Personen!$B$2:$B$61,0)),0))=5,NETWORKDAYS($A118,$B118,Feiertage!$A$2:$A$61),IF(N(IFERROR(INDEX(Personen!$D$2:$D$61,MATCH($C118,Personen!$B$2:$B$61,0)),0))=6,($B118-$A118+1)-INT(($B118-$A118+WEEKDAY($A118,2))/7)-SUMPRODUCT((Feiertage!$A$2:$A$61&gt;=$A118)*(Feiertage!$A$2:$A$61&lt;=$B118)*(WEEKDAY(Feiertage!$A$2:$A$61,2)&lt;&gt;7)),"")))</f>
        <v/>
      </c>
      <c r="G118" s="23" t="n"/>
      <c r="H118" s="25">
        <f>IF(OR($C118="",T($D118)&lt;&gt;"Urlaub",T($E118)="abgelehnt"),"",ROUND(N($F118)+N($G118),2))</f>
        <v/>
      </c>
      <c r="I118" s="21" t="n"/>
    </row>
    <row r="119">
      <c r="A119" s="20" t="n"/>
      <c r="B119" s="20" t="n"/>
      <c r="C119" s="21" t="n"/>
      <c r="D119" s="21" t="n"/>
      <c r="E119" s="21" t="n"/>
      <c r="F119" s="25">
        <f>IF(OR($A119="",$B119="",$C119=""),"",IF(N(IFERROR(INDEX(Personen!$D$2:$D$61,MATCH($C119,Personen!$B$2:$B$61,0)),0))=5,NETWORKDAYS($A119,$B119,Feiertage!$A$2:$A$61),IF(N(IFERROR(INDEX(Personen!$D$2:$D$61,MATCH($C119,Personen!$B$2:$B$61,0)),0))=6,($B119-$A119+1)-INT(($B119-$A119+WEEKDAY($A119,2))/7)-SUMPRODUCT((Feiertage!$A$2:$A$61&gt;=$A119)*(Feiertage!$A$2:$A$61&lt;=$B119)*(WEEKDAY(Feiertage!$A$2:$A$61,2)&lt;&gt;7)),"")))</f>
        <v/>
      </c>
      <c r="G119" s="23" t="n"/>
      <c r="H119" s="25">
        <f>IF(OR($C119="",T($D119)&lt;&gt;"Urlaub",T($E119)="abgelehnt"),"",ROUND(N($F119)+N($G119),2))</f>
        <v/>
      </c>
      <c r="I119" s="21" t="n"/>
    </row>
    <row r="120">
      <c r="A120" s="20" t="n"/>
      <c r="B120" s="20" t="n"/>
      <c r="C120" s="21" t="n"/>
      <c r="D120" s="21" t="n"/>
      <c r="E120" s="21" t="n"/>
      <c r="F120" s="25">
        <f>IF(OR($A120="",$B120="",$C120=""),"",IF(N(IFERROR(INDEX(Personen!$D$2:$D$61,MATCH($C120,Personen!$B$2:$B$61,0)),0))=5,NETWORKDAYS($A120,$B120,Feiertage!$A$2:$A$61),IF(N(IFERROR(INDEX(Personen!$D$2:$D$61,MATCH($C120,Personen!$B$2:$B$61,0)),0))=6,($B120-$A120+1)-INT(($B120-$A120+WEEKDAY($A120,2))/7)-SUMPRODUCT((Feiertage!$A$2:$A$61&gt;=$A120)*(Feiertage!$A$2:$A$61&lt;=$B120)*(WEEKDAY(Feiertage!$A$2:$A$61,2)&lt;&gt;7)),"")))</f>
        <v/>
      </c>
      <c r="G120" s="23" t="n"/>
      <c r="H120" s="25">
        <f>IF(OR($C120="",T($D120)&lt;&gt;"Urlaub",T($E120)="abgelehnt"),"",ROUND(N($F120)+N($G120),2))</f>
        <v/>
      </c>
      <c r="I120" s="21" t="n"/>
    </row>
    <row r="121">
      <c r="A121" s="20" t="n"/>
      <c r="B121" s="20" t="n"/>
      <c r="C121" s="21" t="n"/>
      <c r="D121" s="21" t="n"/>
      <c r="E121" s="21" t="n"/>
      <c r="F121" s="25">
        <f>IF(OR($A121="",$B121="",$C121=""),"",IF(N(IFERROR(INDEX(Personen!$D$2:$D$61,MATCH($C121,Personen!$B$2:$B$61,0)),0))=5,NETWORKDAYS($A121,$B121,Feiertage!$A$2:$A$61),IF(N(IFERROR(INDEX(Personen!$D$2:$D$61,MATCH($C121,Personen!$B$2:$B$61,0)),0))=6,($B121-$A121+1)-INT(($B121-$A121+WEEKDAY($A121,2))/7)-SUMPRODUCT((Feiertage!$A$2:$A$61&gt;=$A121)*(Feiertage!$A$2:$A$61&lt;=$B121)*(WEEKDAY(Feiertage!$A$2:$A$61,2)&lt;&gt;7)),"")))</f>
        <v/>
      </c>
      <c r="G121" s="23" t="n"/>
      <c r="H121" s="25">
        <f>IF(OR($C121="",T($D121)&lt;&gt;"Urlaub",T($E121)="abgelehnt"),"",ROUND(N($F121)+N($G121),2))</f>
        <v/>
      </c>
      <c r="I121" s="21" t="n"/>
    </row>
    <row r="122">
      <c r="A122" s="20" t="n"/>
      <c r="B122" s="20" t="n"/>
      <c r="C122" s="21" t="n"/>
      <c r="D122" s="21" t="n"/>
      <c r="E122" s="21" t="n"/>
      <c r="F122" s="25">
        <f>IF(OR($A122="",$B122="",$C122=""),"",IF(N(IFERROR(INDEX(Personen!$D$2:$D$61,MATCH($C122,Personen!$B$2:$B$61,0)),0))=5,NETWORKDAYS($A122,$B122,Feiertage!$A$2:$A$61),IF(N(IFERROR(INDEX(Personen!$D$2:$D$61,MATCH($C122,Personen!$B$2:$B$61,0)),0))=6,($B122-$A122+1)-INT(($B122-$A122+WEEKDAY($A122,2))/7)-SUMPRODUCT((Feiertage!$A$2:$A$61&gt;=$A122)*(Feiertage!$A$2:$A$61&lt;=$B122)*(WEEKDAY(Feiertage!$A$2:$A$61,2)&lt;&gt;7)),"")))</f>
        <v/>
      </c>
      <c r="G122" s="23" t="n"/>
      <c r="H122" s="25">
        <f>IF(OR($C122="",T($D122)&lt;&gt;"Urlaub",T($E122)="abgelehnt"),"",ROUND(N($F122)+N($G122),2))</f>
        <v/>
      </c>
      <c r="I122" s="21" t="n"/>
    </row>
    <row r="123">
      <c r="A123" s="20" t="n"/>
      <c r="B123" s="20" t="n"/>
      <c r="C123" s="21" t="n"/>
      <c r="D123" s="21" t="n"/>
      <c r="E123" s="21" t="n"/>
      <c r="F123" s="25">
        <f>IF(OR($A123="",$B123="",$C123=""),"",IF(N(IFERROR(INDEX(Personen!$D$2:$D$61,MATCH($C123,Personen!$B$2:$B$61,0)),0))=5,NETWORKDAYS($A123,$B123,Feiertage!$A$2:$A$61),IF(N(IFERROR(INDEX(Personen!$D$2:$D$61,MATCH($C123,Personen!$B$2:$B$61,0)),0))=6,($B123-$A123+1)-INT(($B123-$A123+WEEKDAY($A123,2))/7)-SUMPRODUCT((Feiertage!$A$2:$A$61&gt;=$A123)*(Feiertage!$A$2:$A$61&lt;=$B123)*(WEEKDAY(Feiertage!$A$2:$A$61,2)&lt;&gt;7)),"")))</f>
        <v/>
      </c>
      <c r="G123" s="23" t="n"/>
      <c r="H123" s="25">
        <f>IF(OR($C123="",T($D123)&lt;&gt;"Urlaub",T($E123)="abgelehnt"),"",ROUND(N($F123)+N($G123),2))</f>
        <v/>
      </c>
      <c r="I123" s="21" t="n"/>
    </row>
    <row r="124">
      <c r="A124" s="20" t="n"/>
      <c r="B124" s="20" t="n"/>
      <c r="C124" s="21" t="n"/>
      <c r="D124" s="21" t="n"/>
      <c r="E124" s="21" t="n"/>
      <c r="F124" s="25">
        <f>IF(OR($A124="",$B124="",$C124=""),"",IF(N(IFERROR(INDEX(Personen!$D$2:$D$61,MATCH($C124,Personen!$B$2:$B$61,0)),0))=5,NETWORKDAYS($A124,$B124,Feiertage!$A$2:$A$61),IF(N(IFERROR(INDEX(Personen!$D$2:$D$61,MATCH($C124,Personen!$B$2:$B$61,0)),0))=6,($B124-$A124+1)-INT(($B124-$A124+WEEKDAY($A124,2))/7)-SUMPRODUCT((Feiertage!$A$2:$A$61&gt;=$A124)*(Feiertage!$A$2:$A$61&lt;=$B124)*(WEEKDAY(Feiertage!$A$2:$A$61,2)&lt;&gt;7)),"")))</f>
        <v/>
      </c>
      <c r="G124" s="23" t="n"/>
      <c r="H124" s="25">
        <f>IF(OR($C124="",T($D124)&lt;&gt;"Urlaub",T($E124)="abgelehnt"),"",ROUND(N($F124)+N($G124),2))</f>
        <v/>
      </c>
      <c r="I124" s="21" t="n"/>
    </row>
    <row r="125">
      <c r="A125" s="20" t="n"/>
      <c r="B125" s="20" t="n"/>
      <c r="C125" s="21" t="n"/>
      <c r="D125" s="21" t="n"/>
      <c r="E125" s="21" t="n"/>
      <c r="F125" s="25">
        <f>IF(OR($A125="",$B125="",$C125=""),"",IF(N(IFERROR(INDEX(Personen!$D$2:$D$61,MATCH($C125,Personen!$B$2:$B$61,0)),0))=5,NETWORKDAYS($A125,$B125,Feiertage!$A$2:$A$61),IF(N(IFERROR(INDEX(Personen!$D$2:$D$61,MATCH($C125,Personen!$B$2:$B$61,0)),0))=6,($B125-$A125+1)-INT(($B125-$A125+WEEKDAY($A125,2))/7)-SUMPRODUCT((Feiertage!$A$2:$A$61&gt;=$A125)*(Feiertage!$A$2:$A$61&lt;=$B125)*(WEEKDAY(Feiertage!$A$2:$A$61,2)&lt;&gt;7)),"")))</f>
        <v/>
      </c>
      <c r="G125" s="23" t="n"/>
      <c r="H125" s="25">
        <f>IF(OR($C125="",T($D125)&lt;&gt;"Urlaub",T($E125)="abgelehnt"),"",ROUND(N($F125)+N($G125),2))</f>
        <v/>
      </c>
      <c r="I125" s="21" t="n"/>
    </row>
    <row r="126">
      <c r="A126" s="20" t="n"/>
      <c r="B126" s="20" t="n"/>
      <c r="C126" s="21" t="n"/>
      <c r="D126" s="21" t="n"/>
      <c r="E126" s="21" t="n"/>
      <c r="F126" s="25">
        <f>IF(OR($A126="",$B126="",$C126=""),"",IF(N(IFERROR(INDEX(Personen!$D$2:$D$61,MATCH($C126,Personen!$B$2:$B$61,0)),0))=5,NETWORKDAYS($A126,$B126,Feiertage!$A$2:$A$61),IF(N(IFERROR(INDEX(Personen!$D$2:$D$61,MATCH($C126,Personen!$B$2:$B$61,0)),0))=6,($B126-$A126+1)-INT(($B126-$A126+WEEKDAY($A126,2))/7)-SUMPRODUCT((Feiertage!$A$2:$A$61&gt;=$A126)*(Feiertage!$A$2:$A$61&lt;=$B126)*(WEEKDAY(Feiertage!$A$2:$A$61,2)&lt;&gt;7)),"")))</f>
        <v/>
      </c>
      <c r="G126" s="23" t="n"/>
      <c r="H126" s="25">
        <f>IF(OR($C126="",T($D126)&lt;&gt;"Urlaub",T($E126)="abgelehnt"),"",ROUND(N($F126)+N($G126),2))</f>
        <v/>
      </c>
      <c r="I126" s="21" t="n"/>
    </row>
    <row r="127">
      <c r="A127" s="20" t="n"/>
      <c r="B127" s="20" t="n"/>
      <c r="C127" s="21" t="n"/>
      <c r="D127" s="21" t="n"/>
      <c r="E127" s="21" t="n"/>
      <c r="F127" s="25">
        <f>IF(OR($A127="",$B127="",$C127=""),"",IF(N(IFERROR(INDEX(Personen!$D$2:$D$61,MATCH($C127,Personen!$B$2:$B$61,0)),0))=5,NETWORKDAYS($A127,$B127,Feiertage!$A$2:$A$61),IF(N(IFERROR(INDEX(Personen!$D$2:$D$61,MATCH($C127,Personen!$B$2:$B$61,0)),0))=6,($B127-$A127+1)-INT(($B127-$A127+WEEKDAY($A127,2))/7)-SUMPRODUCT((Feiertage!$A$2:$A$61&gt;=$A127)*(Feiertage!$A$2:$A$61&lt;=$B127)*(WEEKDAY(Feiertage!$A$2:$A$61,2)&lt;&gt;7)),"")))</f>
        <v/>
      </c>
      <c r="G127" s="23" t="n"/>
      <c r="H127" s="25">
        <f>IF(OR($C127="",T($D127)&lt;&gt;"Urlaub",T($E127)="abgelehnt"),"",ROUND(N($F127)+N($G127),2))</f>
        <v/>
      </c>
      <c r="I127" s="21" t="n"/>
    </row>
    <row r="128">
      <c r="A128" s="20" t="n"/>
      <c r="B128" s="20" t="n"/>
      <c r="C128" s="21" t="n"/>
      <c r="D128" s="21" t="n"/>
      <c r="E128" s="21" t="n"/>
      <c r="F128" s="25">
        <f>IF(OR($A128="",$B128="",$C128=""),"",IF(N(IFERROR(INDEX(Personen!$D$2:$D$61,MATCH($C128,Personen!$B$2:$B$61,0)),0))=5,NETWORKDAYS($A128,$B128,Feiertage!$A$2:$A$61),IF(N(IFERROR(INDEX(Personen!$D$2:$D$61,MATCH($C128,Personen!$B$2:$B$61,0)),0))=6,($B128-$A128+1)-INT(($B128-$A128+WEEKDAY($A128,2))/7)-SUMPRODUCT((Feiertage!$A$2:$A$61&gt;=$A128)*(Feiertage!$A$2:$A$61&lt;=$B128)*(WEEKDAY(Feiertage!$A$2:$A$61,2)&lt;&gt;7)),"")))</f>
        <v/>
      </c>
      <c r="G128" s="23" t="n"/>
      <c r="H128" s="25">
        <f>IF(OR($C128="",T($D128)&lt;&gt;"Urlaub",T($E128)="abgelehnt"),"",ROUND(N($F128)+N($G128),2))</f>
        <v/>
      </c>
      <c r="I128" s="21" t="n"/>
    </row>
    <row r="129">
      <c r="A129" s="20" t="n"/>
      <c r="B129" s="20" t="n"/>
      <c r="C129" s="21" t="n"/>
      <c r="D129" s="21" t="n"/>
      <c r="E129" s="21" t="n"/>
      <c r="F129" s="25">
        <f>IF(OR($A129="",$B129="",$C129=""),"",IF(N(IFERROR(INDEX(Personen!$D$2:$D$61,MATCH($C129,Personen!$B$2:$B$61,0)),0))=5,NETWORKDAYS($A129,$B129,Feiertage!$A$2:$A$61),IF(N(IFERROR(INDEX(Personen!$D$2:$D$61,MATCH($C129,Personen!$B$2:$B$61,0)),0))=6,($B129-$A129+1)-INT(($B129-$A129+WEEKDAY($A129,2))/7)-SUMPRODUCT((Feiertage!$A$2:$A$61&gt;=$A129)*(Feiertage!$A$2:$A$61&lt;=$B129)*(WEEKDAY(Feiertage!$A$2:$A$61,2)&lt;&gt;7)),"")))</f>
        <v/>
      </c>
      <c r="G129" s="23" t="n"/>
      <c r="H129" s="25">
        <f>IF(OR($C129="",T($D129)&lt;&gt;"Urlaub",T($E129)="abgelehnt"),"",ROUND(N($F129)+N($G129),2))</f>
        <v/>
      </c>
      <c r="I129" s="21" t="n"/>
    </row>
    <row r="130">
      <c r="A130" s="20" t="n"/>
      <c r="B130" s="20" t="n"/>
      <c r="C130" s="21" t="n"/>
      <c r="D130" s="21" t="n"/>
      <c r="E130" s="21" t="n"/>
      <c r="F130" s="25">
        <f>IF(OR($A130="",$B130="",$C130=""),"",IF(N(IFERROR(INDEX(Personen!$D$2:$D$61,MATCH($C130,Personen!$B$2:$B$61,0)),0))=5,NETWORKDAYS($A130,$B130,Feiertage!$A$2:$A$61),IF(N(IFERROR(INDEX(Personen!$D$2:$D$61,MATCH($C130,Personen!$B$2:$B$61,0)),0))=6,($B130-$A130+1)-INT(($B130-$A130+WEEKDAY($A130,2))/7)-SUMPRODUCT((Feiertage!$A$2:$A$61&gt;=$A130)*(Feiertage!$A$2:$A$61&lt;=$B130)*(WEEKDAY(Feiertage!$A$2:$A$61,2)&lt;&gt;7)),"")))</f>
        <v/>
      </c>
      <c r="G130" s="23" t="n"/>
      <c r="H130" s="25">
        <f>IF(OR($C130="",T($D130)&lt;&gt;"Urlaub",T($E130)="abgelehnt"),"",ROUND(N($F130)+N($G130),2))</f>
        <v/>
      </c>
      <c r="I130" s="21" t="n"/>
    </row>
    <row r="131">
      <c r="A131" s="20" t="n"/>
      <c r="B131" s="20" t="n"/>
      <c r="C131" s="21" t="n"/>
      <c r="D131" s="21" t="n"/>
      <c r="E131" s="21" t="n"/>
      <c r="F131" s="25">
        <f>IF(OR($A131="",$B131="",$C131=""),"",IF(N(IFERROR(INDEX(Personen!$D$2:$D$61,MATCH($C131,Personen!$B$2:$B$61,0)),0))=5,NETWORKDAYS($A131,$B131,Feiertage!$A$2:$A$61),IF(N(IFERROR(INDEX(Personen!$D$2:$D$61,MATCH($C131,Personen!$B$2:$B$61,0)),0))=6,($B131-$A131+1)-INT(($B131-$A131+WEEKDAY($A131,2))/7)-SUMPRODUCT((Feiertage!$A$2:$A$61&gt;=$A131)*(Feiertage!$A$2:$A$61&lt;=$B131)*(WEEKDAY(Feiertage!$A$2:$A$61,2)&lt;&gt;7)),"")))</f>
        <v/>
      </c>
      <c r="G131" s="23" t="n"/>
      <c r="H131" s="25">
        <f>IF(OR($C131="",T($D131)&lt;&gt;"Urlaub",T($E131)="abgelehnt"),"",ROUND(N($F131)+N($G131),2))</f>
        <v/>
      </c>
      <c r="I131" s="21" t="n"/>
    </row>
    <row r="132">
      <c r="A132" s="20" t="n"/>
      <c r="B132" s="20" t="n"/>
      <c r="C132" s="21" t="n"/>
      <c r="D132" s="21" t="n"/>
      <c r="E132" s="21" t="n"/>
      <c r="F132" s="25">
        <f>IF(OR($A132="",$B132="",$C132=""),"",IF(N(IFERROR(INDEX(Personen!$D$2:$D$61,MATCH($C132,Personen!$B$2:$B$61,0)),0))=5,NETWORKDAYS($A132,$B132,Feiertage!$A$2:$A$61),IF(N(IFERROR(INDEX(Personen!$D$2:$D$61,MATCH($C132,Personen!$B$2:$B$61,0)),0))=6,($B132-$A132+1)-INT(($B132-$A132+WEEKDAY($A132,2))/7)-SUMPRODUCT((Feiertage!$A$2:$A$61&gt;=$A132)*(Feiertage!$A$2:$A$61&lt;=$B132)*(WEEKDAY(Feiertage!$A$2:$A$61,2)&lt;&gt;7)),"")))</f>
        <v/>
      </c>
      <c r="G132" s="23" t="n"/>
      <c r="H132" s="25">
        <f>IF(OR($C132="",T($D132)&lt;&gt;"Urlaub",T($E132)="abgelehnt"),"",ROUND(N($F132)+N($G132),2))</f>
        <v/>
      </c>
      <c r="I132" s="21" t="n"/>
    </row>
    <row r="133">
      <c r="A133" s="20" t="n"/>
      <c r="B133" s="20" t="n"/>
      <c r="C133" s="21" t="n"/>
      <c r="D133" s="21" t="n"/>
      <c r="E133" s="21" t="n"/>
      <c r="F133" s="25">
        <f>IF(OR($A133="",$B133="",$C133=""),"",IF(N(IFERROR(INDEX(Personen!$D$2:$D$61,MATCH($C133,Personen!$B$2:$B$61,0)),0))=5,NETWORKDAYS($A133,$B133,Feiertage!$A$2:$A$61),IF(N(IFERROR(INDEX(Personen!$D$2:$D$61,MATCH($C133,Personen!$B$2:$B$61,0)),0))=6,($B133-$A133+1)-INT(($B133-$A133+WEEKDAY($A133,2))/7)-SUMPRODUCT((Feiertage!$A$2:$A$61&gt;=$A133)*(Feiertage!$A$2:$A$61&lt;=$B133)*(WEEKDAY(Feiertage!$A$2:$A$61,2)&lt;&gt;7)),"")))</f>
        <v/>
      </c>
      <c r="G133" s="23" t="n"/>
      <c r="H133" s="25">
        <f>IF(OR($C133="",T($D133)&lt;&gt;"Urlaub",T($E133)="abgelehnt"),"",ROUND(N($F133)+N($G133),2))</f>
        <v/>
      </c>
      <c r="I133" s="21" t="n"/>
    </row>
    <row r="134">
      <c r="A134" s="20" t="n"/>
      <c r="B134" s="20" t="n"/>
      <c r="C134" s="21" t="n"/>
      <c r="D134" s="21" t="n"/>
      <c r="E134" s="21" t="n"/>
      <c r="F134" s="25">
        <f>IF(OR($A134="",$B134="",$C134=""),"",IF(N(IFERROR(INDEX(Personen!$D$2:$D$61,MATCH($C134,Personen!$B$2:$B$61,0)),0))=5,NETWORKDAYS($A134,$B134,Feiertage!$A$2:$A$61),IF(N(IFERROR(INDEX(Personen!$D$2:$D$61,MATCH($C134,Personen!$B$2:$B$61,0)),0))=6,($B134-$A134+1)-INT(($B134-$A134+WEEKDAY($A134,2))/7)-SUMPRODUCT((Feiertage!$A$2:$A$61&gt;=$A134)*(Feiertage!$A$2:$A$61&lt;=$B134)*(WEEKDAY(Feiertage!$A$2:$A$61,2)&lt;&gt;7)),"")))</f>
        <v/>
      </c>
      <c r="G134" s="23" t="n"/>
      <c r="H134" s="25">
        <f>IF(OR($C134="",T($D134)&lt;&gt;"Urlaub",T($E134)="abgelehnt"),"",ROUND(N($F134)+N($G134),2))</f>
        <v/>
      </c>
      <c r="I134" s="21" t="n"/>
    </row>
    <row r="135">
      <c r="A135" s="20" t="n"/>
      <c r="B135" s="20" t="n"/>
      <c r="C135" s="21" t="n"/>
      <c r="D135" s="21" t="n"/>
      <c r="E135" s="21" t="n"/>
      <c r="F135" s="25">
        <f>IF(OR($A135="",$B135="",$C135=""),"",IF(N(IFERROR(INDEX(Personen!$D$2:$D$61,MATCH($C135,Personen!$B$2:$B$61,0)),0))=5,NETWORKDAYS($A135,$B135,Feiertage!$A$2:$A$61),IF(N(IFERROR(INDEX(Personen!$D$2:$D$61,MATCH($C135,Personen!$B$2:$B$61,0)),0))=6,($B135-$A135+1)-INT(($B135-$A135+WEEKDAY($A135,2))/7)-SUMPRODUCT((Feiertage!$A$2:$A$61&gt;=$A135)*(Feiertage!$A$2:$A$61&lt;=$B135)*(WEEKDAY(Feiertage!$A$2:$A$61,2)&lt;&gt;7)),"")))</f>
        <v/>
      </c>
      <c r="G135" s="23" t="n"/>
      <c r="H135" s="25">
        <f>IF(OR($C135="",T($D135)&lt;&gt;"Urlaub",T($E135)="abgelehnt"),"",ROUND(N($F135)+N($G135),2))</f>
        <v/>
      </c>
      <c r="I135" s="21" t="n"/>
    </row>
    <row r="136">
      <c r="A136" s="20" t="n"/>
      <c r="B136" s="20" t="n"/>
      <c r="C136" s="21" t="n"/>
      <c r="D136" s="21" t="n"/>
      <c r="E136" s="21" t="n"/>
      <c r="F136" s="25">
        <f>IF(OR($A136="",$B136="",$C136=""),"",IF(N(IFERROR(INDEX(Personen!$D$2:$D$61,MATCH($C136,Personen!$B$2:$B$61,0)),0))=5,NETWORKDAYS($A136,$B136,Feiertage!$A$2:$A$61),IF(N(IFERROR(INDEX(Personen!$D$2:$D$61,MATCH($C136,Personen!$B$2:$B$61,0)),0))=6,($B136-$A136+1)-INT(($B136-$A136+WEEKDAY($A136,2))/7)-SUMPRODUCT((Feiertage!$A$2:$A$61&gt;=$A136)*(Feiertage!$A$2:$A$61&lt;=$B136)*(WEEKDAY(Feiertage!$A$2:$A$61,2)&lt;&gt;7)),"")))</f>
        <v/>
      </c>
      <c r="G136" s="23" t="n"/>
      <c r="H136" s="25">
        <f>IF(OR($C136="",T($D136)&lt;&gt;"Urlaub",T($E136)="abgelehnt"),"",ROUND(N($F136)+N($G136),2))</f>
        <v/>
      </c>
      <c r="I136" s="21" t="n"/>
    </row>
    <row r="137">
      <c r="A137" s="20" t="n"/>
      <c r="B137" s="20" t="n"/>
      <c r="C137" s="21" t="n"/>
      <c r="D137" s="21" t="n"/>
      <c r="E137" s="21" t="n"/>
      <c r="F137" s="25">
        <f>IF(OR($A137="",$B137="",$C137=""),"",IF(N(IFERROR(INDEX(Personen!$D$2:$D$61,MATCH($C137,Personen!$B$2:$B$61,0)),0))=5,NETWORKDAYS($A137,$B137,Feiertage!$A$2:$A$61),IF(N(IFERROR(INDEX(Personen!$D$2:$D$61,MATCH($C137,Personen!$B$2:$B$61,0)),0))=6,($B137-$A137+1)-INT(($B137-$A137+WEEKDAY($A137,2))/7)-SUMPRODUCT((Feiertage!$A$2:$A$61&gt;=$A137)*(Feiertage!$A$2:$A$61&lt;=$B137)*(WEEKDAY(Feiertage!$A$2:$A$61,2)&lt;&gt;7)),"")))</f>
        <v/>
      </c>
      <c r="G137" s="23" t="n"/>
      <c r="H137" s="25">
        <f>IF(OR($C137="",T($D137)&lt;&gt;"Urlaub",T($E137)="abgelehnt"),"",ROUND(N($F137)+N($G137),2))</f>
        <v/>
      </c>
      <c r="I137" s="21" t="n"/>
    </row>
    <row r="138">
      <c r="A138" s="20" t="n"/>
      <c r="B138" s="20" t="n"/>
      <c r="C138" s="21" t="n"/>
      <c r="D138" s="21" t="n"/>
      <c r="E138" s="21" t="n"/>
      <c r="F138" s="25">
        <f>IF(OR($A138="",$B138="",$C138=""),"",IF(N(IFERROR(INDEX(Personen!$D$2:$D$61,MATCH($C138,Personen!$B$2:$B$61,0)),0))=5,NETWORKDAYS($A138,$B138,Feiertage!$A$2:$A$61),IF(N(IFERROR(INDEX(Personen!$D$2:$D$61,MATCH($C138,Personen!$B$2:$B$61,0)),0))=6,($B138-$A138+1)-INT(($B138-$A138+WEEKDAY($A138,2))/7)-SUMPRODUCT((Feiertage!$A$2:$A$61&gt;=$A138)*(Feiertage!$A$2:$A$61&lt;=$B138)*(WEEKDAY(Feiertage!$A$2:$A$61,2)&lt;&gt;7)),"")))</f>
        <v/>
      </c>
      <c r="G138" s="23" t="n"/>
      <c r="H138" s="25">
        <f>IF(OR($C138="",T($D138)&lt;&gt;"Urlaub",T($E138)="abgelehnt"),"",ROUND(N($F138)+N($G138),2))</f>
        <v/>
      </c>
      <c r="I138" s="21" t="n"/>
    </row>
    <row r="139">
      <c r="A139" s="20" t="n"/>
      <c r="B139" s="20" t="n"/>
      <c r="C139" s="21" t="n"/>
      <c r="D139" s="21" t="n"/>
      <c r="E139" s="21" t="n"/>
      <c r="F139" s="25">
        <f>IF(OR($A139="",$B139="",$C139=""),"",IF(N(IFERROR(INDEX(Personen!$D$2:$D$61,MATCH($C139,Personen!$B$2:$B$61,0)),0))=5,NETWORKDAYS($A139,$B139,Feiertage!$A$2:$A$61),IF(N(IFERROR(INDEX(Personen!$D$2:$D$61,MATCH($C139,Personen!$B$2:$B$61,0)),0))=6,($B139-$A139+1)-INT(($B139-$A139+WEEKDAY($A139,2))/7)-SUMPRODUCT((Feiertage!$A$2:$A$61&gt;=$A139)*(Feiertage!$A$2:$A$61&lt;=$B139)*(WEEKDAY(Feiertage!$A$2:$A$61,2)&lt;&gt;7)),"")))</f>
        <v/>
      </c>
      <c r="G139" s="23" t="n"/>
      <c r="H139" s="25">
        <f>IF(OR($C139="",T($D139)&lt;&gt;"Urlaub",T($E139)="abgelehnt"),"",ROUND(N($F139)+N($G139),2))</f>
        <v/>
      </c>
      <c r="I139" s="21" t="n"/>
    </row>
    <row r="140">
      <c r="A140" s="20" t="n"/>
      <c r="B140" s="20" t="n"/>
      <c r="C140" s="21" t="n"/>
      <c r="D140" s="21" t="n"/>
      <c r="E140" s="21" t="n"/>
      <c r="F140" s="25">
        <f>IF(OR($A140="",$B140="",$C140=""),"",IF(N(IFERROR(INDEX(Personen!$D$2:$D$61,MATCH($C140,Personen!$B$2:$B$61,0)),0))=5,NETWORKDAYS($A140,$B140,Feiertage!$A$2:$A$61),IF(N(IFERROR(INDEX(Personen!$D$2:$D$61,MATCH($C140,Personen!$B$2:$B$61,0)),0))=6,($B140-$A140+1)-INT(($B140-$A140+WEEKDAY($A140,2))/7)-SUMPRODUCT((Feiertage!$A$2:$A$61&gt;=$A140)*(Feiertage!$A$2:$A$61&lt;=$B140)*(WEEKDAY(Feiertage!$A$2:$A$61,2)&lt;&gt;7)),"")))</f>
        <v/>
      </c>
      <c r="G140" s="23" t="n"/>
      <c r="H140" s="25">
        <f>IF(OR($C140="",T($D140)&lt;&gt;"Urlaub",T($E140)="abgelehnt"),"",ROUND(N($F140)+N($G140),2))</f>
        <v/>
      </c>
      <c r="I140" s="21" t="n"/>
    </row>
    <row r="141">
      <c r="A141" s="20" t="n"/>
      <c r="B141" s="20" t="n"/>
      <c r="C141" s="21" t="n"/>
      <c r="D141" s="21" t="n"/>
      <c r="E141" s="21" t="n"/>
      <c r="F141" s="25">
        <f>IF(OR($A141="",$B141="",$C141=""),"",IF(N(IFERROR(INDEX(Personen!$D$2:$D$61,MATCH($C141,Personen!$B$2:$B$61,0)),0))=5,NETWORKDAYS($A141,$B141,Feiertage!$A$2:$A$61),IF(N(IFERROR(INDEX(Personen!$D$2:$D$61,MATCH($C141,Personen!$B$2:$B$61,0)),0))=6,($B141-$A141+1)-INT(($B141-$A141+WEEKDAY($A141,2))/7)-SUMPRODUCT((Feiertage!$A$2:$A$61&gt;=$A141)*(Feiertage!$A$2:$A$61&lt;=$B141)*(WEEKDAY(Feiertage!$A$2:$A$61,2)&lt;&gt;7)),"")))</f>
        <v/>
      </c>
      <c r="G141" s="23" t="n"/>
      <c r="H141" s="25">
        <f>IF(OR($C141="",T($D141)&lt;&gt;"Urlaub",T($E141)="abgelehnt"),"",ROUND(N($F141)+N($G141),2))</f>
        <v/>
      </c>
      <c r="I141" s="21" t="n"/>
    </row>
    <row r="142">
      <c r="A142" s="20" t="n"/>
      <c r="B142" s="20" t="n"/>
      <c r="C142" s="21" t="n"/>
      <c r="D142" s="21" t="n"/>
      <c r="E142" s="21" t="n"/>
      <c r="F142" s="25">
        <f>IF(OR($A142="",$B142="",$C142=""),"",IF(N(IFERROR(INDEX(Personen!$D$2:$D$61,MATCH($C142,Personen!$B$2:$B$61,0)),0))=5,NETWORKDAYS($A142,$B142,Feiertage!$A$2:$A$61),IF(N(IFERROR(INDEX(Personen!$D$2:$D$61,MATCH($C142,Personen!$B$2:$B$61,0)),0))=6,($B142-$A142+1)-INT(($B142-$A142+WEEKDAY($A142,2))/7)-SUMPRODUCT((Feiertage!$A$2:$A$61&gt;=$A142)*(Feiertage!$A$2:$A$61&lt;=$B142)*(WEEKDAY(Feiertage!$A$2:$A$61,2)&lt;&gt;7)),"")))</f>
        <v/>
      </c>
      <c r="G142" s="23" t="n"/>
      <c r="H142" s="25">
        <f>IF(OR($C142="",T($D142)&lt;&gt;"Urlaub",T($E142)="abgelehnt"),"",ROUND(N($F142)+N($G142),2))</f>
        <v/>
      </c>
      <c r="I142" s="21" t="n"/>
    </row>
    <row r="143">
      <c r="A143" s="20" t="n"/>
      <c r="B143" s="20" t="n"/>
      <c r="C143" s="21" t="n"/>
      <c r="D143" s="21" t="n"/>
      <c r="E143" s="21" t="n"/>
      <c r="F143" s="25">
        <f>IF(OR($A143="",$B143="",$C143=""),"",IF(N(IFERROR(INDEX(Personen!$D$2:$D$61,MATCH($C143,Personen!$B$2:$B$61,0)),0))=5,NETWORKDAYS($A143,$B143,Feiertage!$A$2:$A$61),IF(N(IFERROR(INDEX(Personen!$D$2:$D$61,MATCH($C143,Personen!$B$2:$B$61,0)),0))=6,($B143-$A143+1)-INT(($B143-$A143+WEEKDAY($A143,2))/7)-SUMPRODUCT((Feiertage!$A$2:$A$61&gt;=$A143)*(Feiertage!$A$2:$A$61&lt;=$B143)*(WEEKDAY(Feiertage!$A$2:$A$61,2)&lt;&gt;7)),"")))</f>
        <v/>
      </c>
      <c r="G143" s="23" t="n"/>
      <c r="H143" s="25">
        <f>IF(OR($C143="",T($D143)&lt;&gt;"Urlaub",T($E143)="abgelehnt"),"",ROUND(N($F143)+N($G143),2))</f>
        <v/>
      </c>
      <c r="I143" s="21" t="n"/>
    </row>
    <row r="144">
      <c r="A144" s="20" t="n"/>
      <c r="B144" s="20" t="n"/>
      <c r="C144" s="21" t="n"/>
      <c r="D144" s="21" t="n"/>
      <c r="E144" s="21" t="n"/>
      <c r="F144" s="25">
        <f>IF(OR($A144="",$B144="",$C144=""),"",IF(N(IFERROR(INDEX(Personen!$D$2:$D$61,MATCH($C144,Personen!$B$2:$B$61,0)),0))=5,NETWORKDAYS($A144,$B144,Feiertage!$A$2:$A$61),IF(N(IFERROR(INDEX(Personen!$D$2:$D$61,MATCH($C144,Personen!$B$2:$B$61,0)),0))=6,($B144-$A144+1)-INT(($B144-$A144+WEEKDAY($A144,2))/7)-SUMPRODUCT((Feiertage!$A$2:$A$61&gt;=$A144)*(Feiertage!$A$2:$A$61&lt;=$B144)*(WEEKDAY(Feiertage!$A$2:$A$61,2)&lt;&gt;7)),"")))</f>
        <v/>
      </c>
      <c r="G144" s="23" t="n"/>
      <c r="H144" s="25">
        <f>IF(OR($C144="",T($D144)&lt;&gt;"Urlaub",T($E144)="abgelehnt"),"",ROUND(N($F144)+N($G144),2))</f>
        <v/>
      </c>
      <c r="I144" s="21" t="n"/>
    </row>
    <row r="145">
      <c r="A145" s="20" t="n"/>
      <c r="B145" s="20" t="n"/>
      <c r="C145" s="21" t="n"/>
      <c r="D145" s="21" t="n"/>
      <c r="E145" s="21" t="n"/>
      <c r="F145" s="25">
        <f>IF(OR($A145="",$B145="",$C145=""),"",IF(N(IFERROR(INDEX(Personen!$D$2:$D$61,MATCH($C145,Personen!$B$2:$B$61,0)),0))=5,NETWORKDAYS($A145,$B145,Feiertage!$A$2:$A$61),IF(N(IFERROR(INDEX(Personen!$D$2:$D$61,MATCH($C145,Personen!$B$2:$B$61,0)),0))=6,($B145-$A145+1)-INT(($B145-$A145+WEEKDAY($A145,2))/7)-SUMPRODUCT((Feiertage!$A$2:$A$61&gt;=$A145)*(Feiertage!$A$2:$A$61&lt;=$B145)*(WEEKDAY(Feiertage!$A$2:$A$61,2)&lt;&gt;7)),"")))</f>
        <v/>
      </c>
      <c r="G145" s="23" t="n"/>
      <c r="H145" s="25">
        <f>IF(OR($C145="",T($D145)&lt;&gt;"Urlaub",T($E145)="abgelehnt"),"",ROUND(N($F145)+N($G145),2))</f>
        <v/>
      </c>
      <c r="I145" s="21" t="n"/>
    </row>
    <row r="146">
      <c r="A146" s="20" t="n"/>
      <c r="B146" s="20" t="n"/>
      <c r="C146" s="21" t="n"/>
      <c r="D146" s="21" t="n"/>
      <c r="E146" s="21" t="n"/>
      <c r="F146" s="25">
        <f>IF(OR($A146="",$B146="",$C146=""),"",IF(N(IFERROR(INDEX(Personen!$D$2:$D$61,MATCH($C146,Personen!$B$2:$B$61,0)),0))=5,NETWORKDAYS($A146,$B146,Feiertage!$A$2:$A$61),IF(N(IFERROR(INDEX(Personen!$D$2:$D$61,MATCH($C146,Personen!$B$2:$B$61,0)),0))=6,($B146-$A146+1)-INT(($B146-$A146+WEEKDAY($A146,2))/7)-SUMPRODUCT((Feiertage!$A$2:$A$61&gt;=$A146)*(Feiertage!$A$2:$A$61&lt;=$B146)*(WEEKDAY(Feiertage!$A$2:$A$61,2)&lt;&gt;7)),"")))</f>
        <v/>
      </c>
      <c r="G146" s="23" t="n"/>
      <c r="H146" s="25">
        <f>IF(OR($C146="",T($D146)&lt;&gt;"Urlaub",T($E146)="abgelehnt"),"",ROUND(N($F146)+N($G146),2))</f>
        <v/>
      </c>
      <c r="I146" s="21" t="n"/>
    </row>
    <row r="147">
      <c r="A147" s="20" t="n"/>
      <c r="B147" s="20" t="n"/>
      <c r="C147" s="21" t="n"/>
      <c r="D147" s="21" t="n"/>
      <c r="E147" s="21" t="n"/>
      <c r="F147" s="25">
        <f>IF(OR($A147="",$B147="",$C147=""),"",IF(N(IFERROR(INDEX(Personen!$D$2:$D$61,MATCH($C147,Personen!$B$2:$B$61,0)),0))=5,NETWORKDAYS($A147,$B147,Feiertage!$A$2:$A$61),IF(N(IFERROR(INDEX(Personen!$D$2:$D$61,MATCH($C147,Personen!$B$2:$B$61,0)),0))=6,($B147-$A147+1)-INT(($B147-$A147+WEEKDAY($A147,2))/7)-SUMPRODUCT((Feiertage!$A$2:$A$61&gt;=$A147)*(Feiertage!$A$2:$A$61&lt;=$B147)*(WEEKDAY(Feiertage!$A$2:$A$61,2)&lt;&gt;7)),"")))</f>
        <v/>
      </c>
      <c r="G147" s="23" t="n"/>
      <c r="H147" s="25">
        <f>IF(OR($C147="",T($D147)&lt;&gt;"Urlaub",T($E147)="abgelehnt"),"",ROUND(N($F147)+N($G147),2))</f>
        <v/>
      </c>
      <c r="I147" s="21" t="n"/>
    </row>
    <row r="148">
      <c r="A148" s="20" t="n"/>
      <c r="B148" s="20" t="n"/>
      <c r="C148" s="21" t="n"/>
      <c r="D148" s="21" t="n"/>
      <c r="E148" s="21" t="n"/>
      <c r="F148" s="25">
        <f>IF(OR($A148="",$B148="",$C148=""),"",IF(N(IFERROR(INDEX(Personen!$D$2:$D$61,MATCH($C148,Personen!$B$2:$B$61,0)),0))=5,NETWORKDAYS($A148,$B148,Feiertage!$A$2:$A$61),IF(N(IFERROR(INDEX(Personen!$D$2:$D$61,MATCH($C148,Personen!$B$2:$B$61,0)),0))=6,($B148-$A148+1)-INT(($B148-$A148+WEEKDAY($A148,2))/7)-SUMPRODUCT((Feiertage!$A$2:$A$61&gt;=$A148)*(Feiertage!$A$2:$A$61&lt;=$B148)*(WEEKDAY(Feiertage!$A$2:$A$61,2)&lt;&gt;7)),"")))</f>
        <v/>
      </c>
      <c r="G148" s="23" t="n"/>
      <c r="H148" s="25">
        <f>IF(OR($C148="",T($D148)&lt;&gt;"Urlaub",T($E148)="abgelehnt"),"",ROUND(N($F148)+N($G148),2))</f>
        <v/>
      </c>
      <c r="I148" s="21" t="n"/>
    </row>
    <row r="149">
      <c r="A149" s="20" t="n"/>
      <c r="B149" s="20" t="n"/>
      <c r="C149" s="21" t="n"/>
      <c r="D149" s="21" t="n"/>
      <c r="E149" s="21" t="n"/>
      <c r="F149" s="25">
        <f>IF(OR($A149="",$B149="",$C149=""),"",IF(N(IFERROR(INDEX(Personen!$D$2:$D$61,MATCH($C149,Personen!$B$2:$B$61,0)),0))=5,NETWORKDAYS($A149,$B149,Feiertage!$A$2:$A$61),IF(N(IFERROR(INDEX(Personen!$D$2:$D$61,MATCH($C149,Personen!$B$2:$B$61,0)),0))=6,($B149-$A149+1)-INT(($B149-$A149+WEEKDAY($A149,2))/7)-SUMPRODUCT((Feiertage!$A$2:$A$61&gt;=$A149)*(Feiertage!$A$2:$A$61&lt;=$B149)*(WEEKDAY(Feiertage!$A$2:$A$61,2)&lt;&gt;7)),"")))</f>
        <v/>
      </c>
      <c r="G149" s="23" t="n"/>
      <c r="H149" s="25">
        <f>IF(OR($C149="",T($D149)&lt;&gt;"Urlaub",T($E149)="abgelehnt"),"",ROUND(N($F149)+N($G149),2))</f>
        <v/>
      </c>
      <c r="I149" s="21" t="n"/>
    </row>
    <row r="150">
      <c r="A150" s="20" t="n"/>
      <c r="B150" s="20" t="n"/>
      <c r="C150" s="21" t="n"/>
      <c r="D150" s="21" t="n"/>
      <c r="E150" s="21" t="n"/>
      <c r="F150" s="25">
        <f>IF(OR($A150="",$B150="",$C150=""),"",IF(N(IFERROR(INDEX(Personen!$D$2:$D$61,MATCH($C150,Personen!$B$2:$B$61,0)),0))=5,NETWORKDAYS($A150,$B150,Feiertage!$A$2:$A$61),IF(N(IFERROR(INDEX(Personen!$D$2:$D$61,MATCH($C150,Personen!$B$2:$B$61,0)),0))=6,($B150-$A150+1)-INT(($B150-$A150+WEEKDAY($A150,2))/7)-SUMPRODUCT((Feiertage!$A$2:$A$61&gt;=$A150)*(Feiertage!$A$2:$A$61&lt;=$B150)*(WEEKDAY(Feiertage!$A$2:$A$61,2)&lt;&gt;7)),"")))</f>
        <v/>
      </c>
      <c r="G150" s="23" t="n"/>
      <c r="H150" s="25">
        <f>IF(OR($C150="",T($D150)&lt;&gt;"Urlaub",T($E150)="abgelehnt"),"",ROUND(N($F150)+N($G150),2))</f>
        <v/>
      </c>
      <c r="I150" s="21" t="n"/>
    </row>
    <row r="151">
      <c r="A151" s="20" t="n"/>
      <c r="B151" s="20" t="n"/>
      <c r="C151" s="21" t="n"/>
      <c r="D151" s="21" t="n"/>
      <c r="E151" s="21" t="n"/>
      <c r="F151" s="25">
        <f>IF(OR($A151="",$B151="",$C151=""),"",IF(N(IFERROR(INDEX(Personen!$D$2:$D$61,MATCH($C151,Personen!$B$2:$B$61,0)),0))=5,NETWORKDAYS($A151,$B151,Feiertage!$A$2:$A$61),IF(N(IFERROR(INDEX(Personen!$D$2:$D$61,MATCH($C151,Personen!$B$2:$B$61,0)),0))=6,($B151-$A151+1)-INT(($B151-$A151+WEEKDAY($A151,2))/7)-SUMPRODUCT((Feiertage!$A$2:$A$61&gt;=$A151)*(Feiertage!$A$2:$A$61&lt;=$B151)*(WEEKDAY(Feiertage!$A$2:$A$61,2)&lt;&gt;7)),"")))</f>
        <v/>
      </c>
      <c r="G151" s="23" t="n"/>
      <c r="H151" s="25">
        <f>IF(OR($C151="",T($D151)&lt;&gt;"Urlaub",T($E151)="abgelehnt"),"",ROUND(N($F151)+N($G151),2))</f>
        <v/>
      </c>
      <c r="I151" s="21" t="n"/>
    </row>
    <row r="152">
      <c r="A152" s="20" t="n"/>
      <c r="B152" s="20" t="n"/>
      <c r="C152" s="21" t="n"/>
      <c r="D152" s="21" t="n"/>
      <c r="E152" s="21" t="n"/>
      <c r="F152" s="25">
        <f>IF(OR($A152="",$B152="",$C152=""),"",IF(N(IFERROR(INDEX(Personen!$D$2:$D$61,MATCH($C152,Personen!$B$2:$B$61,0)),0))=5,NETWORKDAYS($A152,$B152,Feiertage!$A$2:$A$61),IF(N(IFERROR(INDEX(Personen!$D$2:$D$61,MATCH($C152,Personen!$B$2:$B$61,0)),0))=6,($B152-$A152+1)-INT(($B152-$A152+WEEKDAY($A152,2))/7)-SUMPRODUCT((Feiertage!$A$2:$A$61&gt;=$A152)*(Feiertage!$A$2:$A$61&lt;=$B152)*(WEEKDAY(Feiertage!$A$2:$A$61,2)&lt;&gt;7)),"")))</f>
        <v/>
      </c>
      <c r="G152" s="23" t="n"/>
      <c r="H152" s="25">
        <f>IF(OR($C152="",T($D152)&lt;&gt;"Urlaub",T($E152)="abgelehnt"),"",ROUND(N($F152)+N($G152),2))</f>
        <v/>
      </c>
      <c r="I152" s="21" t="n"/>
    </row>
    <row r="153">
      <c r="A153" s="20" t="n"/>
      <c r="B153" s="20" t="n"/>
      <c r="C153" s="21" t="n"/>
      <c r="D153" s="21" t="n"/>
      <c r="E153" s="21" t="n"/>
      <c r="F153" s="25">
        <f>IF(OR($A153="",$B153="",$C153=""),"",IF(N(IFERROR(INDEX(Personen!$D$2:$D$61,MATCH($C153,Personen!$B$2:$B$61,0)),0))=5,NETWORKDAYS($A153,$B153,Feiertage!$A$2:$A$61),IF(N(IFERROR(INDEX(Personen!$D$2:$D$61,MATCH($C153,Personen!$B$2:$B$61,0)),0))=6,($B153-$A153+1)-INT(($B153-$A153+WEEKDAY($A153,2))/7)-SUMPRODUCT((Feiertage!$A$2:$A$61&gt;=$A153)*(Feiertage!$A$2:$A$61&lt;=$B153)*(WEEKDAY(Feiertage!$A$2:$A$61,2)&lt;&gt;7)),"")))</f>
        <v/>
      </c>
      <c r="G153" s="23" t="n"/>
      <c r="H153" s="25">
        <f>IF(OR($C153="",T($D153)&lt;&gt;"Urlaub",T($E153)="abgelehnt"),"",ROUND(N($F153)+N($G153),2))</f>
        <v/>
      </c>
      <c r="I153" s="21" t="n"/>
    </row>
    <row r="154">
      <c r="A154" s="20" t="n"/>
      <c r="B154" s="20" t="n"/>
      <c r="C154" s="21" t="n"/>
      <c r="D154" s="21" t="n"/>
      <c r="E154" s="21" t="n"/>
      <c r="F154" s="25">
        <f>IF(OR($A154="",$B154="",$C154=""),"",IF(N(IFERROR(INDEX(Personen!$D$2:$D$61,MATCH($C154,Personen!$B$2:$B$61,0)),0))=5,NETWORKDAYS($A154,$B154,Feiertage!$A$2:$A$61),IF(N(IFERROR(INDEX(Personen!$D$2:$D$61,MATCH($C154,Personen!$B$2:$B$61,0)),0))=6,($B154-$A154+1)-INT(($B154-$A154+WEEKDAY($A154,2))/7)-SUMPRODUCT((Feiertage!$A$2:$A$61&gt;=$A154)*(Feiertage!$A$2:$A$61&lt;=$B154)*(WEEKDAY(Feiertage!$A$2:$A$61,2)&lt;&gt;7)),"")))</f>
        <v/>
      </c>
      <c r="G154" s="23" t="n"/>
      <c r="H154" s="25">
        <f>IF(OR($C154="",T($D154)&lt;&gt;"Urlaub",T($E154)="abgelehnt"),"",ROUND(N($F154)+N($G154),2))</f>
        <v/>
      </c>
      <c r="I154" s="21" t="n"/>
    </row>
    <row r="155">
      <c r="A155" s="20" t="n"/>
      <c r="B155" s="20" t="n"/>
      <c r="C155" s="21" t="n"/>
      <c r="D155" s="21" t="n"/>
      <c r="E155" s="21" t="n"/>
      <c r="F155" s="25">
        <f>IF(OR($A155="",$B155="",$C155=""),"",IF(N(IFERROR(INDEX(Personen!$D$2:$D$61,MATCH($C155,Personen!$B$2:$B$61,0)),0))=5,NETWORKDAYS($A155,$B155,Feiertage!$A$2:$A$61),IF(N(IFERROR(INDEX(Personen!$D$2:$D$61,MATCH($C155,Personen!$B$2:$B$61,0)),0))=6,($B155-$A155+1)-INT(($B155-$A155+WEEKDAY($A155,2))/7)-SUMPRODUCT((Feiertage!$A$2:$A$61&gt;=$A155)*(Feiertage!$A$2:$A$61&lt;=$B155)*(WEEKDAY(Feiertage!$A$2:$A$61,2)&lt;&gt;7)),"")))</f>
        <v/>
      </c>
      <c r="G155" s="23" t="n"/>
      <c r="H155" s="25">
        <f>IF(OR($C155="",T($D155)&lt;&gt;"Urlaub",T($E155)="abgelehnt"),"",ROUND(N($F155)+N($G155),2))</f>
        <v/>
      </c>
      <c r="I155" s="21" t="n"/>
    </row>
    <row r="156">
      <c r="A156" s="20" t="n"/>
      <c r="B156" s="20" t="n"/>
      <c r="C156" s="21" t="n"/>
      <c r="D156" s="21" t="n"/>
      <c r="E156" s="21" t="n"/>
      <c r="F156" s="25">
        <f>IF(OR($A156="",$B156="",$C156=""),"",IF(N(IFERROR(INDEX(Personen!$D$2:$D$61,MATCH($C156,Personen!$B$2:$B$61,0)),0))=5,NETWORKDAYS($A156,$B156,Feiertage!$A$2:$A$61),IF(N(IFERROR(INDEX(Personen!$D$2:$D$61,MATCH($C156,Personen!$B$2:$B$61,0)),0))=6,($B156-$A156+1)-INT(($B156-$A156+WEEKDAY($A156,2))/7)-SUMPRODUCT((Feiertage!$A$2:$A$61&gt;=$A156)*(Feiertage!$A$2:$A$61&lt;=$B156)*(WEEKDAY(Feiertage!$A$2:$A$61,2)&lt;&gt;7)),"")))</f>
        <v/>
      </c>
      <c r="G156" s="23" t="n"/>
      <c r="H156" s="25">
        <f>IF(OR($C156="",T($D156)&lt;&gt;"Urlaub",T($E156)="abgelehnt"),"",ROUND(N($F156)+N($G156),2))</f>
        <v/>
      </c>
      <c r="I156" s="21" t="n"/>
    </row>
    <row r="157">
      <c r="A157" s="20" t="n"/>
      <c r="B157" s="20" t="n"/>
      <c r="C157" s="21" t="n"/>
      <c r="D157" s="21" t="n"/>
      <c r="E157" s="21" t="n"/>
      <c r="F157" s="25">
        <f>IF(OR($A157="",$B157="",$C157=""),"",IF(N(IFERROR(INDEX(Personen!$D$2:$D$61,MATCH($C157,Personen!$B$2:$B$61,0)),0))=5,NETWORKDAYS($A157,$B157,Feiertage!$A$2:$A$61),IF(N(IFERROR(INDEX(Personen!$D$2:$D$61,MATCH($C157,Personen!$B$2:$B$61,0)),0))=6,($B157-$A157+1)-INT(($B157-$A157+WEEKDAY($A157,2))/7)-SUMPRODUCT((Feiertage!$A$2:$A$61&gt;=$A157)*(Feiertage!$A$2:$A$61&lt;=$B157)*(WEEKDAY(Feiertage!$A$2:$A$61,2)&lt;&gt;7)),"")))</f>
        <v/>
      </c>
      <c r="G157" s="23" t="n"/>
      <c r="H157" s="25">
        <f>IF(OR($C157="",T($D157)&lt;&gt;"Urlaub",T($E157)="abgelehnt"),"",ROUND(N($F157)+N($G157),2))</f>
        <v/>
      </c>
      <c r="I157" s="21" t="n"/>
    </row>
    <row r="158">
      <c r="A158" s="20" t="n"/>
      <c r="B158" s="20" t="n"/>
      <c r="C158" s="21" t="n"/>
      <c r="D158" s="21" t="n"/>
      <c r="E158" s="21" t="n"/>
      <c r="F158" s="25">
        <f>IF(OR($A158="",$B158="",$C158=""),"",IF(N(IFERROR(INDEX(Personen!$D$2:$D$61,MATCH($C158,Personen!$B$2:$B$61,0)),0))=5,NETWORKDAYS($A158,$B158,Feiertage!$A$2:$A$61),IF(N(IFERROR(INDEX(Personen!$D$2:$D$61,MATCH($C158,Personen!$B$2:$B$61,0)),0))=6,($B158-$A158+1)-INT(($B158-$A158+WEEKDAY($A158,2))/7)-SUMPRODUCT((Feiertage!$A$2:$A$61&gt;=$A158)*(Feiertage!$A$2:$A$61&lt;=$B158)*(WEEKDAY(Feiertage!$A$2:$A$61,2)&lt;&gt;7)),"")))</f>
        <v/>
      </c>
      <c r="G158" s="23" t="n"/>
      <c r="H158" s="25">
        <f>IF(OR($C158="",T($D158)&lt;&gt;"Urlaub",T($E158)="abgelehnt"),"",ROUND(N($F158)+N($G158),2))</f>
        <v/>
      </c>
      <c r="I158" s="21" t="n"/>
    </row>
    <row r="159">
      <c r="A159" s="20" t="n"/>
      <c r="B159" s="20" t="n"/>
      <c r="C159" s="21" t="n"/>
      <c r="D159" s="21" t="n"/>
      <c r="E159" s="21" t="n"/>
      <c r="F159" s="25">
        <f>IF(OR($A159="",$B159="",$C159=""),"",IF(N(IFERROR(INDEX(Personen!$D$2:$D$61,MATCH($C159,Personen!$B$2:$B$61,0)),0))=5,NETWORKDAYS($A159,$B159,Feiertage!$A$2:$A$61),IF(N(IFERROR(INDEX(Personen!$D$2:$D$61,MATCH($C159,Personen!$B$2:$B$61,0)),0))=6,($B159-$A159+1)-INT(($B159-$A159+WEEKDAY($A159,2))/7)-SUMPRODUCT((Feiertage!$A$2:$A$61&gt;=$A159)*(Feiertage!$A$2:$A$61&lt;=$B159)*(WEEKDAY(Feiertage!$A$2:$A$61,2)&lt;&gt;7)),"")))</f>
        <v/>
      </c>
      <c r="G159" s="23" t="n"/>
      <c r="H159" s="25">
        <f>IF(OR($C159="",T($D159)&lt;&gt;"Urlaub",T($E159)="abgelehnt"),"",ROUND(N($F159)+N($G159),2))</f>
        <v/>
      </c>
      <c r="I159" s="21" t="n"/>
    </row>
    <row r="160">
      <c r="A160" s="20" t="n"/>
      <c r="B160" s="20" t="n"/>
      <c r="C160" s="21" t="n"/>
      <c r="D160" s="21" t="n"/>
      <c r="E160" s="21" t="n"/>
      <c r="F160" s="25">
        <f>IF(OR($A160="",$B160="",$C160=""),"",IF(N(IFERROR(INDEX(Personen!$D$2:$D$61,MATCH($C160,Personen!$B$2:$B$61,0)),0))=5,NETWORKDAYS($A160,$B160,Feiertage!$A$2:$A$61),IF(N(IFERROR(INDEX(Personen!$D$2:$D$61,MATCH($C160,Personen!$B$2:$B$61,0)),0))=6,($B160-$A160+1)-INT(($B160-$A160+WEEKDAY($A160,2))/7)-SUMPRODUCT((Feiertage!$A$2:$A$61&gt;=$A160)*(Feiertage!$A$2:$A$61&lt;=$B160)*(WEEKDAY(Feiertage!$A$2:$A$61,2)&lt;&gt;7)),"")))</f>
        <v/>
      </c>
      <c r="G160" s="23" t="n"/>
      <c r="H160" s="25">
        <f>IF(OR($C160="",T($D160)&lt;&gt;"Urlaub",T($E160)="abgelehnt"),"",ROUND(N($F160)+N($G160),2))</f>
        <v/>
      </c>
      <c r="I160" s="21" t="n"/>
    </row>
    <row r="161">
      <c r="A161" s="20" t="n"/>
      <c r="B161" s="20" t="n"/>
      <c r="C161" s="21" t="n"/>
      <c r="D161" s="21" t="n"/>
      <c r="E161" s="21" t="n"/>
      <c r="F161" s="25">
        <f>IF(OR($A161="",$B161="",$C161=""),"",IF(N(IFERROR(INDEX(Personen!$D$2:$D$61,MATCH($C161,Personen!$B$2:$B$61,0)),0))=5,NETWORKDAYS($A161,$B161,Feiertage!$A$2:$A$61),IF(N(IFERROR(INDEX(Personen!$D$2:$D$61,MATCH($C161,Personen!$B$2:$B$61,0)),0))=6,($B161-$A161+1)-INT(($B161-$A161+WEEKDAY($A161,2))/7)-SUMPRODUCT((Feiertage!$A$2:$A$61&gt;=$A161)*(Feiertage!$A$2:$A$61&lt;=$B161)*(WEEKDAY(Feiertage!$A$2:$A$61,2)&lt;&gt;7)),"")))</f>
        <v/>
      </c>
      <c r="G161" s="23" t="n"/>
      <c r="H161" s="25">
        <f>IF(OR($C161="",T($D161)&lt;&gt;"Urlaub",T($E161)="abgelehnt"),"",ROUND(N($F161)+N($G161),2))</f>
        <v/>
      </c>
      <c r="I161" s="21" t="n"/>
    </row>
    <row r="162">
      <c r="A162" s="20" t="n"/>
      <c r="B162" s="20" t="n"/>
      <c r="C162" s="21" t="n"/>
      <c r="D162" s="21" t="n"/>
      <c r="E162" s="21" t="n"/>
      <c r="F162" s="25">
        <f>IF(OR($A162="",$B162="",$C162=""),"",IF(N(IFERROR(INDEX(Personen!$D$2:$D$61,MATCH($C162,Personen!$B$2:$B$61,0)),0))=5,NETWORKDAYS($A162,$B162,Feiertage!$A$2:$A$61),IF(N(IFERROR(INDEX(Personen!$D$2:$D$61,MATCH($C162,Personen!$B$2:$B$61,0)),0))=6,($B162-$A162+1)-INT(($B162-$A162+WEEKDAY($A162,2))/7)-SUMPRODUCT((Feiertage!$A$2:$A$61&gt;=$A162)*(Feiertage!$A$2:$A$61&lt;=$B162)*(WEEKDAY(Feiertage!$A$2:$A$61,2)&lt;&gt;7)),"")))</f>
        <v/>
      </c>
      <c r="G162" s="23" t="n"/>
      <c r="H162" s="25">
        <f>IF(OR($C162="",T($D162)&lt;&gt;"Urlaub",T($E162)="abgelehnt"),"",ROUND(N($F162)+N($G162),2))</f>
        <v/>
      </c>
      <c r="I162" s="21" t="n"/>
    </row>
    <row r="163">
      <c r="A163" s="20" t="n"/>
      <c r="B163" s="20" t="n"/>
      <c r="C163" s="21" t="n"/>
      <c r="D163" s="21" t="n"/>
      <c r="E163" s="21" t="n"/>
      <c r="F163" s="25">
        <f>IF(OR($A163="",$B163="",$C163=""),"",IF(N(IFERROR(INDEX(Personen!$D$2:$D$61,MATCH($C163,Personen!$B$2:$B$61,0)),0))=5,NETWORKDAYS($A163,$B163,Feiertage!$A$2:$A$61),IF(N(IFERROR(INDEX(Personen!$D$2:$D$61,MATCH($C163,Personen!$B$2:$B$61,0)),0))=6,($B163-$A163+1)-INT(($B163-$A163+WEEKDAY($A163,2))/7)-SUMPRODUCT((Feiertage!$A$2:$A$61&gt;=$A163)*(Feiertage!$A$2:$A$61&lt;=$B163)*(WEEKDAY(Feiertage!$A$2:$A$61,2)&lt;&gt;7)),"")))</f>
        <v/>
      </c>
      <c r="G163" s="23" t="n"/>
      <c r="H163" s="25">
        <f>IF(OR($C163="",T($D163)&lt;&gt;"Urlaub",T($E163)="abgelehnt"),"",ROUND(N($F163)+N($G163),2))</f>
        <v/>
      </c>
      <c r="I163" s="21" t="n"/>
    </row>
    <row r="164">
      <c r="A164" s="20" t="n"/>
      <c r="B164" s="20" t="n"/>
      <c r="C164" s="21" t="n"/>
      <c r="D164" s="21" t="n"/>
      <c r="E164" s="21" t="n"/>
      <c r="F164" s="25">
        <f>IF(OR($A164="",$B164="",$C164=""),"",IF(N(IFERROR(INDEX(Personen!$D$2:$D$61,MATCH($C164,Personen!$B$2:$B$61,0)),0))=5,NETWORKDAYS($A164,$B164,Feiertage!$A$2:$A$61),IF(N(IFERROR(INDEX(Personen!$D$2:$D$61,MATCH($C164,Personen!$B$2:$B$61,0)),0))=6,($B164-$A164+1)-INT(($B164-$A164+WEEKDAY($A164,2))/7)-SUMPRODUCT((Feiertage!$A$2:$A$61&gt;=$A164)*(Feiertage!$A$2:$A$61&lt;=$B164)*(WEEKDAY(Feiertage!$A$2:$A$61,2)&lt;&gt;7)),"")))</f>
        <v/>
      </c>
      <c r="G164" s="23" t="n"/>
      <c r="H164" s="25">
        <f>IF(OR($C164="",T($D164)&lt;&gt;"Urlaub",T($E164)="abgelehnt"),"",ROUND(N($F164)+N($G164),2))</f>
        <v/>
      </c>
      <c r="I164" s="21" t="n"/>
    </row>
    <row r="165">
      <c r="A165" s="20" t="n"/>
      <c r="B165" s="20" t="n"/>
      <c r="C165" s="21" t="n"/>
      <c r="D165" s="21" t="n"/>
      <c r="E165" s="21" t="n"/>
      <c r="F165" s="25">
        <f>IF(OR($A165="",$B165="",$C165=""),"",IF(N(IFERROR(INDEX(Personen!$D$2:$D$61,MATCH($C165,Personen!$B$2:$B$61,0)),0))=5,NETWORKDAYS($A165,$B165,Feiertage!$A$2:$A$61),IF(N(IFERROR(INDEX(Personen!$D$2:$D$61,MATCH($C165,Personen!$B$2:$B$61,0)),0))=6,($B165-$A165+1)-INT(($B165-$A165+WEEKDAY($A165,2))/7)-SUMPRODUCT((Feiertage!$A$2:$A$61&gt;=$A165)*(Feiertage!$A$2:$A$61&lt;=$B165)*(WEEKDAY(Feiertage!$A$2:$A$61,2)&lt;&gt;7)),"")))</f>
        <v/>
      </c>
      <c r="G165" s="23" t="n"/>
      <c r="H165" s="25">
        <f>IF(OR($C165="",T($D165)&lt;&gt;"Urlaub",T($E165)="abgelehnt"),"",ROUND(N($F165)+N($G165),2))</f>
        <v/>
      </c>
      <c r="I165" s="21" t="n"/>
    </row>
    <row r="166">
      <c r="A166" s="20" t="n"/>
      <c r="B166" s="20" t="n"/>
      <c r="C166" s="21" t="n"/>
      <c r="D166" s="21" t="n"/>
      <c r="E166" s="21" t="n"/>
      <c r="F166" s="25">
        <f>IF(OR($A166="",$B166="",$C166=""),"",IF(N(IFERROR(INDEX(Personen!$D$2:$D$61,MATCH($C166,Personen!$B$2:$B$61,0)),0))=5,NETWORKDAYS($A166,$B166,Feiertage!$A$2:$A$61),IF(N(IFERROR(INDEX(Personen!$D$2:$D$61,MATCH($C166,Personen!$B$2:$B$61,0)),0))=6,($B166-$A166+1)-INT(($B166-$A166+WEEKDAY($A166,2))/7)-SUMPRODUCT((Feiertage!$A$2:$A$61&gt;=$A166)*(Feiertage!$A$2:$A$61&lt;=$B166)*(WEEKDAY(Feiertage!$A$2:$A$61,2)&lt;&gt;7)),"")))</f>
        <v/>
      </c>
      <c r="G166" s="23" t="n"/>
      <c r="H166" s="25">
        <f>IF(OR($C166="",T($D166)&lt;&gt;"Urlaub",T($E166)="abgelehnt"),"",ROUND(N($F166)+N($G166),2))</f>
        <v/>
      </c>
      <c r="I166" s="21" t="n"/>
    </row>
    <row r="167">
      <c r="A167" s="20" t="n"/>
      <c r="B167" s="20" t="n"/>
      <c r="C167" s="21" t="n"/>
      <c r="D167" s="21" t="n"/>
      <c r="E167" s="21" t="n"/>
      <c r="F167" s="25">
        <f>IF(OR($A167="",$B167="",$C167=""),"",IF(N(IFERROR(INDEX(Personen!$D$2:$D$61,MATCH($C167,Personen!$B$2:$B$61,0)),0))=5,NETWORKDAYS($A167,$B167,Feiertage!$A$2:$A$61),IF(N(IFERROR(INDEX(Personen!$D$2:$D$61,MATCH($C167,Personen!$B$2:$B$61,0)),0))=6,($B167-$A167+1)-INT(($B167-$A167+WEEKDAY($A167,2))/7)-SUMPRODUCT((Feiertage!$A$2:$A$61&gt;=$A167)*(Feiertage!$A$2:$A$61&lt;=$B167)*(WEEKDAY(Feiertage!$A$2:$A$61,2)&lt;&gt;7)),"")))</f>
        <v/>
      </c>
      <c r="G167" s="23" t="n"/>
      <c r="H167" s="25">
        <f>IF(OR($C167="",T($D167)&lt;&gt;"Urlaub",T($E167)="abgelehnt"),"",ROUND(N($F167)+N($G167),2))</f>
        <v/>
      </c>
      <c r="I167" s="21" t="n"/>
    </row>
    <row r="168">
      <c r="A168" s="20" t="n"/>
      <c r="B168" s="20" t="n"/>
      <c r="C168" s="21" t="n"/>
      <c r="D168" s="21" t="n"/>
      <c r="E168" s="21" t="n"/>
      <c r="F168" s="25">
        <f>IF(OR($A168="",$B168="",$C168=""),"",IF(N(IFERROR(INDEX(Personen!$D$2:$D$61,MATCH($C168,Personen!$B$2:$B$61,0)),0))=5,NETWORKDAYS($A168,$B168,Feiertage!$A$2:$A$61),IF(N(IFERROR(INDEX(Personen!$D$2:$D$61,MATCH($C168,Personen!$B$2:$B$61,0)),0))=6,($B168-$A168+1)-INT(($B168-$A168+WEEKDAY($A168,2))/7)-SUMPRODUCT((Feiertage!$A$2:$A$61&gt;=$A168)*(Feiertage!$A$2:$A$61&lt;=$B168)*(WEEKDAY(Feiertage!$A$2:$A$61,2)&lt;&gt;7)),"")))</f>
        <v/>
      </c>
      <c r="G168" s="23" t="n"/>
      <c r="H168" s="25">
        <f>IF(OR($C168="",T($D168)&lt;&gt;"Urlaub",T($E168)="abgelehnt"),"",ROUND(N($F168)+N($G168),2))</f>
        <v/>
      </c>
      <c r="I168" s="21" t="n"/>
    </row>
    <row r="169">
      <c r="A169" s="20" t="n"/>
      <c r="B169" s="20" t="n"/>
      <c r="C169" s="21" t="n"/>
      <c r="D169" s="21" t="n"/>
      <c r="E169" s="21" t="n"/>
      <c r="F169" s="25">
        <f>IF(OR($A169="",$B169="",$C169=""),"",IF(N(IFERROR(INDEX(Personen!$D$2:$D$61,MATCH($C169,Personen!$B$2:$B$61,0)),0))=5,NETWORKDAYS($A169,$B169,Feiertage!$A$2:$A$61),IF(N(IFERROR(INDEX(Personen!$D$2:$D$61,MATCH($C169,Personen!$B$2:$B$61,0)),0))=6,($B169-$A169+1)-INT(($B169-$A169+WEEKDAY($A169,2))/7)-SUMPRODUCT((Feiertage!$A$2:$A$61&gt;=$A169)*(Feiertage!$A$2:$A$61&lt;=$B169)*(WEEKDAY(Feiertage!$A$2:$A$61,2)&lt;&gt;7)),"")))</f>
        <v/>
      </c>
      <c r="G169" s="23" t="n"/>
      <c r="H169" s="25">
        <f>IF(OR($C169="",T($D169)&lt;&gt;"Urlaub",T($E169)="abgelehnt"),"",ROUND(N($F169)+N($G169),2))</f>
        <v/>
      </c>
      <c r="I169" s="21" t="n"/>
    </row>
    <row r="170">
      <c r="A170" s="20" t="n"/>
      <c r="B170" s="20" t="n"/>
      <c r="C170" s="21" t="n"/>
      <c r="D170" s="21" t="n"/>
      <c r="E170" s="21" t="n"/>
      <c r="F170" s="25">
        <f>IF(OR($A170="",$B170="",$C170=""),"",IF(N(IFERROR(INDEX(Personen!$D$2:$D$61,MATCH($C170,Personen!$B$2:$B$61,0)),0))=5,NETWORKDAYS($A170,$B170,Feiertage!$A$2:$A$61),IF(N(IFERROR(INDEX(Personen!$D$2:$D$61,MATCH($C170,Personen!$B$2:$B$61,0)),0))=6,($B170-$A170+1)-INT(($B170-$A170+WEEKDAY($A170,2))/7)-SUMPRODUCT((Feiertage!$A$2:$A$61&gt;=$A170)*(Feiertage!$A$2:$A$61&lt;=$B170)*(WEEKDAY(Feiertage!$A$2:$A$61,2)&lt;&gt;7)),"")))</f>
        <v/>
      </c>
      <c r="G170" s="23" t="n"/>
      <c r="H170" s="25">
        <f>IF(OR($C170="",T($D170)&lt;&gt;"Urlaub",T($E170)="abgelehnt"),"",ROUND(N($F170)+N($G170),2))</f>
        <v/>
      </c>
      <c r="I170" s="21" t="n"/>
    </row>
    <row r="171">
      <c r="A171" s="20" t="n"/>
      <c r="B171" s="20" t="n"/>
      <c r="C171" s="21" t="n"/>
      <c r="D171" s="21" t="n"/>
      <c r="E171" s="21" t="n"/>
      <c r="F171" s="25">
        <f>IF(OR($A171="",$B171="",$C171=""),"",IF(N(IFERROR(INDEX(Personen!$D$2:$D$61,MATCH($C171,Personen!$B$2:$B$61,0)),0))=5,NETWORKDAYS($A171,$B171,Feiertage!$A$2:$A$61),IF(N(IFERROR(INDEX(Personen!$D$2:$D$61,MATCH($C171,Personen!$B$2:$B$61,0)),0))=6,($B171-$A171+1)-INT(($B171-$A171+WEEKDAY($A171,2))/7)-SUMPRODUCT((Feiertage!$A$2:$A$61&gt;=$A171)*(Feiertage!$A$2:$A$61&lt;=$B171)*(WEEKDAY(Feiertage!$A$2:$A$61,2)&lt;&gt;7)),"")))</f>
        <v/>
      </c>
      <c r="G171" s="23" t="n"/>
      <c r="H171" s="25">
        <f>IF(OR($C171="",T($D171)&lt;&gt;"Urlaub",T($E171)="abgelehnt"),"",ROUND(N($F171)+N($G171),2))</f>
        <v/>
      </c>
      <c r="I171" s="21" t="n"/>
    </row>
    <row r="172">
      <c r="A172" s="20" t="n"/>
      <c r="B172" s="20" t="n"/>
      <c r="C172" s="21" t="n"/>
      <c r="D172" s="21" t="n"/>
      <c r="E172" s="21" t="n"/>
      <c r="F172" s="25">
        <f>IF(OR($A172="",$B172="",$C172=""),"",IF(N(IFERROR(INDEX(Personen!$D$2:$D$61,MATCH($C172,Personen!$B$2:$B$61,0)),0))=5,NETWORKDAYS($A172,$B172,Feiertage!$A$2:$A$61),IF(N(IFERROR(INDEX(Personen!$D$2:$D$61,MATCH($C172,Personen!$B$2:$B$61,0)),0))=6,($B172-$A172+1)-INT(($B172-$A172+WEEKDAY($A172,2))/7)-SUMPRODUCT((Feiertage!$A$2:$A$61&gt;=$A172)*(Feiertage!$A$2:$A$61&lt;=$B172)*(WEEKDAY(Feiertage!$A$2:$A$61,2)&lt;&gt;7)),"")))</f>
        <v/>
      </c>
      <c r="G172" s="23" t="n"/>
      <c r="H172" s="25">
        <f>IF(OR($C172="",T($D172)&lt;&gt;"Urlaub",T($E172)="abgelehnt"),"",ROUND(N($F172)+N($G172),2))</f>
        <v/>
      </c>
      <c r="I172" s="21" t="n"/>
    </row>
    <row r="173">
      <c r="A173" s="20" t="n"/>
      <c r="B173" s="20" t="n"/>
      <c r="C173" s="21" t="n"/>
      <c r="D173" s="21" t="n"/>
      <c r="E173" s="21" t="n"/>
      <c r="F173" s="25">
        <f>IF(OR($A173="",$B173="",$C173=""),"",IF(N(IFERROR(INDEX(Personen!$D$2:$D$61,MATCH($C173,Personen!$B$2:$B$61,0)),0))=5,NETWORKDAYS($A173,$B173,Feiertage!$A$2:$A$61),IF(N(IFERROR(INDEX(Personen!$D$2:$D$61,MATCH($C173,Personen!$B$2:$B$61,0)),0))=6,($B173-$A173+1)-INT(($B173-$A173+WEEKDAY($A173,2))/7)-SUMPRODUCT((Feiertage!$A$2:$A$61&gt;=$A173)*(Feiertage!$A$2:$A$61&lt;=$B173)*(WEEKDAY(Feiertage!$A$2:$A$61,2)&lt;&gt;7)),"")))</f>
        <v/>
      </c>
      <c r="G173" s="23" t="n"/>
      <c r="H173" s="25">
        <f>IF(OR($C173="",T($D173)&lt;&gt;"Urlaub",T($E173)="abgelehnt"),"",ROUND(N($F173)+N($G173),2))</f>
        <v/>
      </c>
      <c r="I173" s="21" t="n"/>
    </row>
    <row r="174">
      <c r="A174" s="20" t="n"/>
      <c r="B174" s="20" t="n"/>
      <c r="C174" s="21" t="n"/>
      <c r="D174" s="21" t="n"/>
      <c r="E174" s="21" t="n"/>
      <c r="F174" s="25">
        <f>IF(OR($A174="",$B174="",$C174=""),"",IF(N(IFERROR(INDEX(Personen!$D$2:$D$61,MATCH($C174,Personen!$B$2:$B$61,0)),0))=5,NETWORKDAYS($A174,$B174,Feiertage!$A$2:$A$61),IF(N(IFERROR(INDEX(Personen!$D$2:$D$61,MATCH($C174,Personen!$B$2:$B$61,0)),0))=6,($B174-$A174+1)-INT(($B174-$A174+WEEKDAY($A174,2))/7)-SUMPRODUCT((Feiertage!$A$2:$A$61&gt;=$A174)*(Feiertage!$A$2:$A$61&lt;=$B174)*(WEEKDAY(Feiertage!$A$2:$A$61,2)&lt;&gt;7)),"")))</f>
        <v/>
      </c>
      <c r="G174" s="23" t="n"/>
      <c r="H174" s="25">
        <f>IF(OR($C174="",T($D174)&lt;&gt;"Urlaub",T($E174)="abgelehnt"),"",ROUND(N($F174)+N($G174),2))</f>
        <v/>
      </c>
      <c r="I174" s="21" t="n"/>
    </row>
    <row r="175">
      <c r="A175" s="20" t="n"/>
      <c r="B175" s="20" t="n"/>
      <c r="C175" s="21" t="n"/>
      <c r="D175" s="21" t="n"/>
      <c r="E175" s="21" t="n"/>
      <c r="F175" s="25">
        <f>IF(OR($A175="",$B175="",$C175=""),"",IF(N(IFERROR(INDEX(Personen!$D$2:$D$61,MATCH($C175,Personen!$B$2:$B$61,0)),0))=5,NETWORKDAYS($A175,$B175,Feiertage!$A$2:$A$61),IF(N(IFERROR(INDEX(Personen!$D$2:$D$61,MATCH($C175,Personen!$B$2:$B$61,0)),0))=6,($B175-$A175+1)-INT(($B175-$A175+WEEKDAY($A175,2))/7)-SUMPRODUCT((Feiertage!$A$2:$A$61&gt;=$A175)*(Feiertage!$A$2:$A$61&lt;=$B175)*(WEEKDAY(Feiertage!$A$2:$A$61,2)&lt;&gt;7)),"")))</f>
        <v/>
      </c>
      <c r="G175" s="23" t="n"/>
      <c r="H175" s="25">
        <f>IF(OR($C175="",T($D175)&lt;&gt;"Urlaub",T($E175)="abgelehnt"),"",ROUND(N($F175)+N($G175),2))</f>
        <v/>
      </c>
      <c r="I175" s="21" t="n"/>
    </row>
    <row r="176">
      <c r="A176" s="20" t="n"/>
      <c r="B176" s="20" t="n"/>
      <c r="C176" s="21" t="n"/>
      <c r="D176" s="21" t="n"/>
      <c r="E176" s="21" t="n"/>
      <c r="F176" s="25">
        <f>IF(OR($A176="",$B176="",$C176=""),"",IF(N(IFERROR(INDEX(Personen!$D$2:$D$61,MATCH($C176,Personen!$B$2:$B$61,0)),0))=5,NETWORKDAYS($A176,$B176,Feiertage!$A$2:$A$61),IF(N(IFERROR(INDEX(Personen!$D$2:$D$61,MATCH($C176,Personen!$B$2:$B$61,0)),0))=6,($B176-$A176+1)-INT(($B176-$A176+WEEKDAY($A176,2))/7)-SUMPRODUCT((Feiertage!$A$2:$A$61&gt;=$A176)*(Feiertage!$A$2:$A$61&lt;=$B176)*(WEEKDAY(Feiertage!$A$2:$A$61,2)&lt;&gt;7)),"")))</f>
        <v/>
      </c>
      <c r="G176" s="23" t="n"/>
      <c r="H176" s="25">
        <f>IF(OR($C176="",T($D176)&lt;&gt;"Urlaub",T($E176)="abgelehnt"),"",ROUND(N($F176)+N($G176),2))</f>
        <v/>
      </c>
      <c r="I176" s="21" t="n"/>
    </row>
    <row r="177">
      <c r="A177" s="20" t="n"/>
      <c r="B177" s="20" t="n"/>
      <c r="C177" s="21" t="n"/>
      <c r="D177" s="21" t="n"/>
      <c r="E177" s="21" t="n"/>
      <c r="F177" s="25">
        <f>IF(OR($A177="",$B177="",$C177=""),"",IF(N(IFERROR(INDEX(Personen!$D$2:$D$61,MATCH($C177,Personen!$B$2:$B$61,0)),0))=5,NETWORKDAYS($A177,$B177,Feiertage!$A$2:$A$61),IF(N(IFERROR(INDEX(Personen!$D$2:$D$61,MATCH($C177,Personen!$B$2:$B$61,0)),0))=6,($B177-$A177+1)-INT(($B177-$A177+WEEKDAY($A177,2))/7)-SUMPRODUCT((Feiertage!$A$2:$A$61&gt;=$A177)*(Feiertage!$A$2:$A$61&lt;=$B177)*(WEEKDAY(Feiertage!$A$2:$A$61,2)&lt;&gt;7)),"")))</f>
        <v/>
      </c>
      <c r="G177" s="23" t="n"/>
      <c r="H177" s="25">
        <f>IF(OR($C177="",T($D177)&lt;&gt;"Urlaub",T($E177)="abgelehnt"),"",ROUND(N($F177)+N($G177),2))</f>
        <v/>
      </c>
      <c r="I177" s="21" t="n"/>
    </row>
    <row r="178">
      <c r="A178" s="20" t="n"/>
      <c r="B178" s="20" t="n"/>
      <c r="C178" s="21" t="n"/>
      <c r="D178" s="21" t="n"/>
      <c r="E178" s="21" t="n"/>
      <c r="F178" s="25">
        <f>IF(OR($A178="",$B178="",$C178=""),"",IF(N(IFERROR(INDEX(Personen!$D$2:$D$61,MATCH($C178,Personen!$B$2:$B$61,0)),0))=5,NETWORKDAYS($A178,$B178,Feiertage!$A$2:$A$61),IF(N(IFERROR(INDEX(Personen!$D$2:$D$61,MATCH($C178,Personen!$B$2:$B$61,0)),0))=6,($B178-$A178+1)-INT(($B178-$A178+WEEKDAY($A178,2))/7)-SUMPRODUCT((Feiertage!$A$2:$A$61&gt;=$A178)*(Feiertage!$A$2:$A$61&lt;=$B178)*(WEEKDAY(Feiertage!$A$2:$A$61,2)&lt;&gt;7)),"")))</f>
        <v/>
      </c>
      <c r="G178" s="23" t="n"/>
      <c r="H178" s="25">
        <f>IF(OR($C178="",T($D178)&lt;&gt;"Urlaub",T($E178)="abgelehnt"),"",ROUND(N($F178)+N($G178),2))</f>
        <v/>
      </c>
      <c r="I178" s="21" t="n"/>
    </row>
    <row r="179">
      <c r="A179" s="20" t="n"/>
      <c r="B179" s="20" t="n"/>
      <c r="C179" s="21" t="n"/>
      <c r="D179" s="21" t="n"/>
      <c r="E179" s="21" t="n"/>
      <c r="F179" s="25">
        <f>IF(OR($A179="",$B179="",$C179=""),"",IF(N(IFERROR(INDEX(Personen!$D$2:$D$61,MATCH($C179,Personen!$B$2:$B$61,0)),0))=5,NETWORKDAYS($A179,$B179,Feiertage!$A$2:$A$61),IF(N(IFERROR(INDEX(Personen!$D$2:$D$61,MATCH($C179,Personen!$B$2:$B$61,0)),0))=6,($B179-$A179+1)-INT(($B179-$A179+WEEKDAY($A179,2))/7)-SUMPRODUCT((Feiertage!$A$2:$A$61&gt;=$A179)*(Feiertage!$A$2:$A$61&lt;=$B179)*(WEEKDAY(Feiertage!$A$2:$A$61,2)&lt;&gt;7)),"")))</f>
        <v/>
      </c>
      <c r="G179" s="23" t="n"/>
      <c r="H179" s="25">
        <f>IF(OR($C179="",T($D179)&lt;&gt;"Urlaub",T($E179)="abgelehnt"),"",ROUND(N($F179)+N($G179),2))</f>
        <v/>
      </c>
      <c r="I179" s="21" t="n"/>
    </row>
    <row r="180">
      <c r="A180" s="20" t="n"/>
      <c r="B180" s="20" t="n"/>
      <c r="C180" s="21" t="n"/>
      <c r="D180" s="21" t="n"/>
      <c r="E180" s="21" t="n"/>
      <c r="F180" s="25">
        <f>IF(OR($A180="",$B180="",$C180=""),"",IF(N(IFERROR(INDEX(Personen!$D$2:$D$61,MATCH($C180,Personen!$B$2:$B$61,0)),0))=5,NETWORKDAYS($A180,$B180,Feiertage!$A$2:$A$61),IF(N(IFERROR(INDEX(Personen!$D$2:$D$61,MATCH($C180,Personen!$B$2:$B$61,0)),0))=6,($B180-$A180+1)-INT(($B180-$A180+WEEKDAY($A180,2))/7)-SUMPRODUCT((Feiertage!$A$2:$A$61&gt;=$A180)*(Feiertage!$A$2:$A$61&lt;=$B180)*(WEEKDAY(Feiertage!$A$2:$A$61,2)&lt;&gt;7)),"")))</f>
        <v/>
      </c>
      <c r="G180" s="23" t="n"/>
      <c r="H180" s="25">
        <f>IF(OR($C180="",T($D180)&lt;&gt;"Urlaub",T($E180)="abgelehnt"),"",ROUND(N($F180)+N($G180),2))</f>
        <v/>
      </c>
      <c r="I180" s="21" t="n"/>
    </row>
    <row r="181">
      <c r="A181" s="20" t="n"/>
      <c r="B181" s="20" t="n"/>
      <c r="C181" s="21" t="n"/>
      <c r="D181" s="21" t="n"/>
      <c r="E181" s="21" t="n"/>
      <c r="F181" s="25">
        <f>IF(OR($A181="",$B181="",$C181=""),"",IF(N(IFERROR(INDEX(Personen!$D$2:$D$61,MATCH($C181,Personen!$B$2:$B$61,0)),0))=5,NETWORKDAYS($A181,$B181,Feiertage!$A$2:$A$61),IF(N(IFERROR(INDEX(Personen!$D$2:$D$61,MATCH($C181,Personen!$B$2:$B$61,0)),0))=6,($B181-$A181+1)-INT(($B181-$A181+WEEKDAY($A181,2))/7)-SUMPRODUCT((Feiertage!$A$2:$A$61&gt;=$A181)*(Feiertage!$A$2:$A$61&lt;=$B181)*(WEEKDAY(Feiertage!$A$2:$A$61,2)&lt;&gt;7)),"")))</f>
        <v/>
      </c>
      <c r="G181" s="23" t="n"/>
      <c r="H181" s="25">
        <f>IF(OR($C181="",T($D181)&lt;&gt;"Urlaub",T($E181)="abgelehnt"),"",ROUND(N($F181)+N($G181),2))</f>
        <v/>
      </c>
      <c r="I181" s="21" t="n"/>
    </row>
    <row r="182">
      <c r="A182" s="20" t="n"/>
      <c r="B182" s="20" t="n"/>
      <c r="C182" s="21" t="n"/>
      <c r="D182" s="21" t="n"/>
      <c r="E182" s="21" t="n"/>
      <c r="F182" s="25">
        <f>IF(OR($A182="",$B182="",$C182=""),"",IF(N(IFERROR(INDEX(Personen!$D$2:$D$61,MATCH($C182,Personen!$B$2:$B$61,0)),0))=5,NETWORKDAYS($A182,$B182,Feiertage!$A$2:$A$61),IF(N(IFERROR(INDEX(Personen!$D$2:$D$61,MATCH($C182,Personen!$B$2:$B$61,0)),0))=6,($B182-$A182+1)-INT(($B182-$A182+WEEKDAY($A182,2))/7)-SUMPRODUCT((Feiertage!$A$2:$A$61&gt;=$A182)*(Feiertage!$A$2:$A$61&lt;=$B182)*(WEEKDAY(Feiertage!$A$2:$A$61,2)&lt;&gt;7)),"")))</f>
        <v/>
      </c>
      <c r="G182" s="23" t="n"/>
      <c r="H182" s="25">
        <f>IF(OR($C182="",T($D182)&lt;&gt;"Urlaub",T($E182)="abgelehnt"),"",ROUND(N($F182)+N($G182),2))</f>
        <v/>
      </c>
      <c r="I182" s="21" t="n"/>
    </row>
    <row r="183">
      <c r="A183" s="20" t="n"/>
      <c r="B183" s="20" t="n"/>
      <c r="C183" s="21" t="n"/>
      <c r="D183" s="21" t="n"/>
      <c r="E183" s="21" t="n"/>
      <c r="F183" s="25">
        <f>IF(OR($A183="",$B183="",$C183=""),"",IF(N(IFERROR(INDEX(Personen!$D$2:$D$61,MATCH($C183,Personen!$B$2:$B$61,0)),0))=5,NETWORKDAYS($A183,$B183,Feiertage!$A$2:$A$61),IF(N(IFERROR(INDEX(Personen!$D$2:$D$61,MATCH($C183,Personen!$B$2:$B$61,0)),0))=6,($B183-$A183+1)-INT(($B183-$A183+WEEKDAY($A183,2))/7)-SUMPRODUCT((Feiertage!$A$2:$A$61&gt;=$A183)*(Feiertage!$A$2:$A$61&lt;=$B183)*(WEEKDAY(Feiertage!$A$2:$A$61,2)&lt;&gt;7)),"")))</f>
        <v/>
      </c>
      <c r="G183" s="23" t="n"/>
      <c r="H183" s="25">
        <f>IF(OR($C183="",T($D183)&lt;&gt;"Urlaub",T($E183)="abgelehnt"),"",ROUND(N($F183)+N($G183),2))</f>
        <v/>
      </c>
      <c r="I183" s="21" t="n"/>
    </row>
    <row r="184">
      <c r="A184" s="20" t="n"/>
      <c r="B184" s="20" t="n"/>
      <c r="C184" s="21" t="n"/>
      <c r="D184" s="21" t="n"/>
      <c r="E184" s="21" t="n"/>
      <c r="F184" s="25">
        <f>IF(OR($A184="",$B184="",$C184=""),"",IF(N(IFERROR(INDEX(Personen!$D$2:$D$61,MATCH($C184,Personen!$B$2:$B$61,0)),0))=5,NETWORKDAYS($A184,$B184,Feiertage!$A$2:$A$61),IF(N(IFERROR(INDEX(Personen!$D$2:$D$61,MATCH($C184,Personen!$B$2:$B$61,0)),0))=6,($B184-$A184+1)-INT(($B184-$A184+WEEKDAY($A184,2))/7)-SUMPRODUCT((Feiertage!$A$2:$A$61&gt;=$A184)*(Feiertage!$A$2:$A$61&lt;=$B184)*(WEEKDAY(Feiertage!$A$2:$A$61,2)&lt;&gt;7)),"")))</f>
        <v/>
      </c>
      <c r="G184" s="23" t="n"/>
      <c r="H184" s="25">
        <f>IF(OR($C184="",T($D184)&lt;&gt;"Urlaub",T($E184)="abgelehnt"),"",ROUND(N($F184)+N($G184),2))</f>
        <v/>
      </c>
      <c r="I184" s="21" t="n"/>
    </row>
    <row r="185">
      <c r="A185" s="20" t="n"/>
      <c r="B185" s="20" t="n"/>
      <c r="C185" s="21" t="n"/>
      <c r="D185" s="21" t="n"/>
      <c r="E185" s="21" t="n"/>
      <c r="F185" s="25">
        <f>IF(OR($A185="",$B185="",$C185=""),"",IF(N(IFERROR(INDEX(Personen!$D$2:$D$61,MATCH($C185,Personen!$B$2:$B$61,0)),0))=5,NETWORKDAYS($A185,$B185,Feiertage!$A$2:$A$61),IF(N(IFERROR(INDEX(Personen!$D$2:$D$61,MATCH($C185,Personen!$B$2:$B$61,0)),0))=6,($B185-$A185+1)-INT(($B185-$A185+WEEKDAY($A185,2))/7)-SUMPRODUCT((Feiertage!$A$2:$A$61&gt;=$A185)*(Feiertage!$A$2:$A$61&lt;=$B185)*(WEEKDAY(Feiertage!$A$2:$A$61,2)&lt;&gt;7)),"")))</f>
        <v/>
      </c>
      <c r="G185" s="23" t="n"/>
      <c r="H185" s="25">
        <f>IF(OR($C185="",T($D185)&lt;&gt;"Urlaub",T($E185)="abgelehnt"),"",ROUND(N($F185)+N($G185),2))</f>
        <v/>
      </c>
      <c r="I185" s="21" t="n"/>
    </row>
    <row r="186">
      <c r="A186" s="20" t="n"/>
      <c r="B186" s="20" t="n"/>
      <c r="C186" s="21" t="n"/>
      <c r="D186" s="21" t="n"/>
      <c r="E186" s="21" t="n"/>
      <c r="F186" s="25">
        <f>IF(OR($A186="",$B186="",$C186=""),"",IF(N(IFERROR(INDEX(Personen!$D$2:$D$61,MATCH($C186,Personen!$B$2:$B$61,0)),0))=5,NETWORKDAYS($A186,$B186,Feiertage!$A$2:$A$61),IF(N(IFERROR(INDEX(Personen!$D$2:$D$61,MATCH($C186,Personen!$B$2:$B$61,0)),0))=6,($B186-$A186+1)-INT(($B186-$A186+WEEKDAY($A186,2))/7)-SUMPRODUCT((Feiertage!$A$2:$A$61&gt;=$A186)*(Feiertage!$A$2:$A$61&lt;=$B186)*(WEEKDAY(Feiertage!$A$2:$A$61,2)&lt;&gt;7)),"")))</f>
        <v/>
      </c>
      <c r="G186" s="23" t="n"/>
      <c r="H186" s="25">
        <f>IF(OR($C186="",T($D186)&lt;&gt;"Urlaub",T($E186)="abgelehnt"),"",ROUND(N($F186)+N($G186),2))</f>
        <v/>
      </c>
      <c r="I186" s="21" t="n"/>
    </row>
    <row r="187">
      <c r="A187" s="20" t="n"/>
      <c r="B187" s="20" t="n"/>
      <c r="C187" s="21" t="n"/>
      <c r="D187" s="21" t="n"/>
      <c r="E187" s="21" t="n"/>
      <c r="F187" s="25">
        <f>IF(OR($A187="",$B187="",$C187=""),"",IF(N(IFERROR(INDEX(Personen!$D$2:$D$61,MATCH($C187,Personen!$B$2:$B$61,0)),0))=5,NETWORKDAYS($A187,$B187,Feiertage!$A$2:$A$61),IF(N(IFERROR(INDEX(Personen!$D$2:$D$61,MATCH($C187,Personen!$B$2:$B$61,0)),0))=6,($B187-$A187+1)-INT(($B187-$A187+WEEKDAY($A187,2))/7)-SUMPRODUCT((Feiertage!$A$2:$A$61&gt;=$A187)*(Feiertage!$A$2:$A$61&lt;=$B187)*(WEEKDAY(Feiertage!$A$2:$A$61,2)&lt;&gt;7)),"")))</f>
        <v/>
      </c>
      <c r="G187" s="23" t="n"/>
      <c r="H187" s="25">
        <f>IF(OR($C187="",T($D187)&lt;&gt;"Urlaub",T($E187)="abgelehnt"),"",ROUND(N($F187)+N($G187),2))</f>
        <v/>
      </c>
      <c r="I187" s="21" t="n"/>
    </row>
    <row r="188">
      <c r="A188" s="20" t="n"/>
      <c r="B188" s="20" t="n"/>
      <c r="C188" s="21" t="n"/>
      <c r="D188" s="21" t="n"/>
      <c r="E188" s="21" t="n"/>
      <c r="F188" s="25">
        <f>IF(OR($A188="",$B188="",$C188=""),"",IF(N(IFERROR(INDEX(Personen!$D$2:$D$61,MATCH($C188,Personen!$B$2:$B$61,0)),0))=5,NETWORKDAYS($A188,$B188,Feiertage!$A$2:$A$61),IF(N(IFERROR(INDEX(Personen!$D$2:$D$61,MATCH($C188,Personen!$B$2:$B$61,0)),0))=6,($B188-$A188+1)-INT(($B188-$A188+WEEKDAY($A188,2))/7)-SUMPRODUCT((Feiertage!$A$2:$A$61&gt;=$A188)*(Feiertage!$A$2:$A$61&lt;=$B188)*(WEEKDAY(Feiertage!$A$2:$A$61,2)&lt;&gt;7)),"")))</f>
        <v/>
      </c>
      <c r="G188" s="23" t="n"/>
      <c r="H188" s="25">
        <f>IF(OR($C188="",T($D188)&lt;&gt;"Urlaub",T($E188)="abgelehnt"),"",ROUND(N($F188)+N($G188),2))</f>
        <v/>
      </c>
      <c r="I188" s="21" t="n"/>
    </row>
    <row r="189">
      <c r="A189" s="20" t="n"/>
      <c r="B189" s="20" t="n"/>
      <c r="C189" s="21" t="n"/>
      <c r="D189" s="21" t="n"/>
      <c r="E189" s="21" t="n"/>
      <c r="F189" s="25">
        <f>IF(OR($A189="",$B189="",$C189=""),"",IF(N(IFERROR(INDEX(Personen!$D$2:$D$61,MATCH($C189,Personen!$B$2:$B$61,0)),0))=5,NETWORKDAYS($A189,$B189,Feiertage!$A$2:$A$61),IF(N(IFERROR(INDEX(Personen!$D$2:$D$61,MATCH($C189,Personen!$B$2:$B$61,0)),0))=6,($B189-$A189+1)-INT(($B189-$A189+WEEKDAY($A189,2))/7)-SUMPRODUCT((Feiertage!$A$2:$A$61&gt;=$A189)*(Feiertage!$A$2:$A$61&lt;=$B189)*(WEEKDAY(Feiertage!$A$2:$A$61,2)&lt;&gt;7)),"")))</f>
        <v/>
      </c>
      <c r="G189" s="23" t="n"/>
      <c r="H189" s="25">
        <f>IF(OR($C189="",T($D189)&lt;&gt;"Urlaub",T($E189)="abgelehnt"),"",ROUND(N($F189)+N($G189),2))</f>
        <v/>
      </c>
      <c r="I189" s="21" t="n"/>
    </row>
    <row r="190">
      <c r="A190" s="20" t="n"/>
      <c r="B190" s="20" t="n"/>
      <c r="C190" s="21" t="n"/>
      <c r="D190" s="21" t="n"/>
      <c r="E190" s="21" t="n"/>
      <c r="F190" s="25">
        <f>IF(OR($A190="",$B190="",$C190=""),"",IF(N(IFERROR(INDEX(Personen!$D$2:$D$61,MATCH($C190,Personen!$B$2:$B$61,0)),0))=5,NETWORKDAYS($A190,$B190,Feiertage!$A$2:$A$61),IF(N(IFERROR(INDEX(Personen!$D$2:$D$61,MATCH($C190,Personen!$B$2:$B$61,0)),0))=6,($B190-$A190+1)-INT(($B190-$A190+WEEKDAY($A190,2))/7)-SUMPRODUCT((Feiertage!$A$2:$A$61&gt;=$A190)*(Feiertage!$A$2:$A$61&lt;=$B190)*(WEEKDAY(Feiertage!$A$2:$A$61,2)&lt;&gt;7)),"")))</f>
        <v/>
      </c>
      <c r="G190" s="23" t="n"/>
      <c r="H190" s="25">
        <f>IF(OR($C190="",T($D190)&lt;&gt;"Urlaub",T($E190)="abgelehnt"),"",ROUND(N($F190)+N($G190),2))</f>
        <v/>
      </c>
      <c r="I190" s="21" t="n"/>
    </row>
    <row r="191">
      <c r="A191" s="20" t="n"/>
      <c r="B191" s="20" t="n"/>
      <c r="C191" s="21" t="n"/>
      <c r="D191" s="21" t="n"/>
      <c r="E191" s="21" t="n"/>
      <c r="F191" s="25">
        <f>IF(OR($A191="",$B191="",$C191=""),"",IF(N(IFERROR(INDEX(Personen!$D$2:$D$61,MATCH($C191,Personen!$B$2:$B$61,0)),0))=5,NETWORKDAYS($A191,$B191,Feiertage!$A$2:$A$61),IF(N(IFERROR(INDEX(Personen!$D$2:$D$61,MATCH($C191,Personen!$B$2:$B$61,0)),0))=6,($B191-$A191+1)-INT(($B191-$A191+WEEKDAY($A191,2))/7)-SUMPRODUCT((Feiertage!$A$2:$A$61&gt;=$A191)*(Feiertage!$A$2:$A$61&lt;=$B191)*(WEEKDAY(Feiertage!$A$2:$A$61,2)&lt;&gt;7)),"")))</f>
        <v/>
      </c>
      <c r="G191" s="23" t="n"/>
      <c r="H191" s="25">
        <f>IF(OR($C191="",T($D191)&lt;&gt;"Urlaub",T($E191)="abgelehnt"),"",ROUND(N($F191)+N($G191),2))</f>
        <v/>
      </c>
      <c r="I191" s="21" t="n"/>
    </row>
    <row r="192">
      <c r="A192" s="20" t="n"/>
      <c r="B192" s="20" t="n"/>
      <c r="C192" s="21" t="n"/>
      <c r="D192" s="21" t="n"/>
      <c r="E192" s="21" t="n"/>
      <c r="F192" s="25">
        <f>IF(OR($A192="",$B192="",$C192=""),"",IF(N(IFERROR(INDEX(Personen!$D$2:$D$61,MATCH($C192,Personen!$B$2:$B$61,0)),0))=5,NETWORKDAYS($A192,$B192,Feiertage!$A$2:$A$61),IF(N(IFERROR(INDEX(Personen!$D$2:$D$61,MATCH($C192,Personen!$B$2:$B$61,0)),0))=6,($B192-$A192+1)-INT(($B192-$A192+WEEKDAY($A192,2))/7)-SUMPRODUCT((Feiertage!$A$2:$A$61&gt;=$A192)*(Feiertage!$A$2:$A$61&lt;=$B192)*(WEEKDAY(Feiertage!$A$2:$A$61,2)&lt;&gt;7)),"")))</f>
        <v/>
      </c>
      <c r="G192" s="23" t="n"/>
      <c r="H192" s="25">
        <f>IF(OR($C192="",T($D192)&lt;&gt;"Urlaub",T($E192)="abgelehnt"),"",ROUND(N($F192)+N($G192),2))</f>
        <v/>
      </c>
      <c r="I192" s="21" t="n"/>
    </row>
    <row r="193">
      <c r="A193" s="20" t="n"/>
      <c r="B193" s="20" t="n"/>
      <c r="C193" s="21" t="n"/>
      <c r="D193" s="21" t="n"/>
      <c r="E193" s="21" t="n"/>
      <c r="F193" s="25">
        <f>IF(OR($A193="",$B193="",$C193=""),"",IF(N(IFERROR(INDEX(Personen!$D$2:$D$61,MATCH($C193,Personen!$B$2:$B$61,0)),0))=5,NETWORKDAYS($A193,$B193,Feiertage!$A$2:$A$61),IF(N(IFERROR(INDEX(Personen!$D$2:$D$61,MATCH($C193,Personen!$B$2:$B$61,0)),0))=6,($B193-$A193+1)-INT(($B193-$A193+WEEKDAY($A193,2))/7)-SUMPRODUCT((Feiertage!$A$2:$A$61&gt;=$A193)*(Feiertage!$A$2:$A$61&lt;=$B193)*(WEEKDAY(Feiertage!$A$2:$A$61,2)&lt;&gt;7)),"")))</f>
        <v/>
      </c>
      <c r="G193" s="23" t="n"/>
      <c r="H193" s="25">
        <f>IF(OR($C193="",T($D193)&lt;&gt;"Urlaub",T($E193)="abgelehnt"),"",ROUND(N($F193)+N($G193),2))</f>
        <v/>
      </c>
      <c r="I193" s="21" t="n"/>
    </row>
    <row r="194">
      <c r="A194" s="20" t="n"/>
      <c r="B194" s="20" t="n"/>
      <c r="C194" s="21" t="n"/>
      <c r="D194" s="21" t="n"/>
      <c r="E194" s="21" t="n"/>
      <c r="F194" s="25">
        <f>IF(OR($A194="",$B194="",$C194=""),"",IF(N(IFERROR(INDEX(Personen!$D$2:$D$61,MATCH($C194,Personen!$B$2:$B$61,0)),0))=5,NETWORKDAYS($A194,$B194,Feiertage!$A$2:$A$61),IF(N(IFERROR(INDEX(Personen!$D$2:$D$61,MATCH($C194,Personen!$B$2:$B$61,0)),0))=6,($B194-$A194+1)-INT(($B194-$A194+WEEKDAY($A194,2))/7)-SUMPRODUCT((Feiertage!$A$2:$A$61&gt;=$A194)*(Feiertage!$A$2:$A$61&lt;=$B194)*(WEEKDAY(Feiertage!$A$2:$A$61,2)&lt;&gt;7)),"")))</f>
        <v/>
      </c>
      <c r="G194" s="23" t="n"/>
      <c r="H194" s="25">
        <f>IF(OR($C194="",T($D194)&lt;&gt;"Urlaub",T($E194)="abgelehnt"),"",ROUND(N($F194)+N($G194),2))</f>
        <v/>
      </c>
      <c r="I194" s="21" t="n"/>
    </row>
    <row r="195">
      <c r="A195" s="20" t="n"/>
      <c r="B195" s="20" t="n"/>
      <c r="C195" s="21" t="n"/>
      <c r="D195" s="21" t="n"/>
      <c r="E195" s="21" t="n"/>
      <c r="F195" s="25">
        <f>IF(OR($A195="",$B195="",$C195=""),"",IF(N(IFERROR(INDEX(Personen!$D$2:$D$61,MATCH($C195,Personen!$B$2:$B$61,0)),0))=5,NETWORKDAYS($A195,$B195,Feiertage!$A$2:$A$61),IF(N(IFERROR(INDEX(Personen!$D$2:$D$61,MATCH($C195,Personen!$B$2:$B$61,0)),0))=6,($B195-$A195+1)-INT(($B195-$A195+WEEKDAY($A195,2))/7)-SUMPRODUCT((Feiertage!$A$2:$A$61&gt;=$A195)*(Feiertage!$A$2:$A$61&lt;=$B195)*(WEEKDAY(Feiertage!$A$2:$A$61,2)&lt;&gt;7)),"")))</f>
        <v/>
      </c>
      <c r="G195" s="23" t="n"/>
      <c r="H195" s="25">
        <f>IF(OR($C195="",T($D195)&lt;&gt;"Urlaub",T($E195)="abgelehnt"),"",ROUND(N($F195)+N($G195),2))</f>
        <v/>
      </c>
      <c r="I195" s="21" t="n"/>
    </row>
    <row r="196">
      <c r="A196" s="20" t="n"/>
      <c r="B196" s="20" t="n"/>
      <c r="C196" s="21" t="n"/>
      <c r="D196" s="21" t="n"/>
      <c r="E196" s="21" t="n"/>
      <c r="F196" s="25">
        <f>IF(OR($A196="",$B196="",$C196=""),"",IF(N(IFERROR(INDEX(Personen!$D$2:$D$61,MATCH($C196,Personen!$B$2:$B$61,0)),0))=5,NETWORKDAYS($A196,$B196,Feiertage!$A$2:$A$61),IF(N(IFERROR(INDEX(Personen!$D$2:$D$61,MATCH($C196,Personen!$B$2:$B$61,0)),0))=6,($B196-$A196+1)-INT(($B196-$A196+WEEKDAY($A196,2))/7)-SUMPRODUCT((Feiertage!$A$2:$A$61&gt;=$A196)*(Feiertage!$A$2:$A$61&lt;=$B196)*(WEEKDAY(Feiertage!$A$2:$A$61,2)&lt;&gt;7)),"")))</f>
        <v/>
      </c>
      <c r="G196" s="23" t="n"/>
      <c r="H196" s="25">
        <f>IF(OR($C196="",T($D196)&lt;&gt;"Urlaub",T($E196)="abgelehnt"),"",ROUND(N($F196)+N($G196),2))</f>
        <v/>
      </c>
      <c r="I196" s="21" t="n"/>
    </row>
    <row r="197">
      <c r="A197" s="20" t="n"/>
      <c r="B197" s="20" t="n"/>
      <c r="C197" s="21" t="n"/>
      <c r="D197" s="21" t="n"/>
      <c r="E197" s="21" t="n"/>
      <c r="F197" s="25">
        <f>IF(OR($A197="",$B197="",$C197=""),"",IF(N(IFERROR(INDEX(Personen!$D$2:$D$61,MATCH($C197,Personen!$B$2:$B$61,0)),0))=5,NETWORKDAYS($A197,$B197,Feiertage!$A$2:$A$61),IF(N(IFERROR(INDEX(Personen!$D$2:$D$61,MATCH($C197,Personen!$B$2:$B$61,0)),0))=6,($B197-$A197+1)-INT(($B197-$A197+WEEKDAY($A197,2))/7)-SUMPRODUCT((Feiertage!$A$2:$A$61&gt;=$A197)*(Feiertage!$A$2:$A$61&lt;=$B197)*(WEEKDAY(Feiertage!$A$2:$A$61,2)&lt;&gt;7)),"")))</f>
        <v/>
      </c>
      <c r="G197" s="23" t="n"/>
      <c r="H197" s="25">
        <f>IF(OR($C197="",T($D197)&lt;&gt;"Urlaub",T($E197)="abgelehnt"),"",ROUND(N($F197)+N($G197),2))</f>
        <v/>
      </c>
      <c r="I197" s="21" t="n"/>
    </row>
    <row r="198">
      <c r="A198" s="20" t="n"/>
      <c r="B198" s="20" t="n"/>
      <c r="C198" s="21" t="n"/>
      <c r="D198" s="21" t="n"/>
      <c r="E198" s="21" t="n"/>
      <c r="F198" s="25">
        <f>IF(OR($A198="",$B198="",$C198=""),"",IF(N(IFERROR(INDEX(Personen!$D$2:$D$61,MATCH($C198,Personen!$B$2:$B$61,0)),0))=5,NETWORKDAYS($A198,$B198,Feiertage!$A$2:$A$61),IF(N(IFERROR(INDEX(Personen!$D$2:$D$61,MATCH($C198,Personen!$B$2:$B$61,0)),0))=6,($B198-$A198+1)-INT(($B198-$A198+WEEKDAY($A198,2))/7)-SUMPRODUCT((Feiertage!$A$2:$A$61&gt;=$A198)*(Feiertage!$A$2:$A$61&lt;=$B198)*(WEEKDAY(Feiertage!$A$2:$A$61,2)&lt;&gt;7)),"")))</f>
        <v/>
      </c>
      <c r="G198" s="23" t="n"/>
      <c r="H198" s="25">
        <f>IF(OR($C198="",T($D198)&lt;&gt;"Urlaub",T($E198)="abgelehnt"),"",ROUND(N($F198)+N($G198),2))</f>
        <v/>
      </c>
      <c r="I198" s="21" t="n"/>
    </row>
    <row r="199">
      <c r="A199" s="20" t="n"/>
      <c r="B199" s="20" t="n"/>
      <c r="C199" s="21" t="n"/>
      <c r="D199" s="21" t="n"/>
      <c r="E199" s="21" t="n"/>
      <c r="F199" s="25">
        <f>IF(OR($A199="",$B199="",$C199=""),"",IF(N(IFERROR(INDEX(Personen!$D$2:$D$61,MATCH($C199,Personen!$B$2:$B$61,0)),0))=5,NETWORKDAYS($A199,$B199,Feiertage!$A$2:$A$61),IF(N(IFERROR(INDEX(Personen!$D$2:$D$61,MATCH($C199,Personen!$B$2:$B$61,0)),0))=6,($B199-$A199+1)-INT(($B199-$A199+WEEKDAY($A199,2))/7)-SUMPRODUCT((Feiertage!$A$2:$A$61&gt;=$A199)*(Feiertage!$A$2:$A$61&lt;=$B199)*(WEEKDAY(Feiertage!$A$2:$A$61,2)&lt;&gt;7)),"")))</f>
        <v/>
      </c>
      <c r="G199" s="23" t="n"/>
      <c r="H199" s="25">
        <f>IF(OR($C199="",T($D199)&lt;&gt;"Urlaub",T($E199)="abgelehnt"),"",ROUND(N($F199)+N($G199),2))</f>
        <v/>
      </c>
      <c r="I199" s="21" t="n"/>
    </row>
    <row r="200">
      <c r="A200" s="20" t="n"/>
      <c r="B200" s="20" t="n"/>
      <c r="C200" s="21" t="n"/>
      <c r="D200" s="21" t="n"/>
      <c r="E200" s="21" t="n"/>
      <c r="F200" s="25">
        <f>IF(OR($A200="",$B200="",$C200=""),"",IF(N(IFERROR(INDEX(Personen!$D$2:$D$61,MATCH($C200,Personen!$B$2:$B$61,0)),0))=5,NETWORKDAYS($A200,$B200,Feiertage!$A$2:$A$61),IF(N(IFERROR(INDEX(Personen!$D$2:$D$61,MATCH($C200,Personen!$B$2:$B$61,0)),0))=6,($B200-$A200+1)-INT(($B200-$A200+WEEKDAY($A200,2))/7)-SUMPRODUCT((Feiertage!$A$2:$A$61&gt;=$A200)*(Feiertage!$A$2:$A$61&lt;=$B200)*(WEEKDAY(Feiertage!$A$2:$A$61,2)&lt;&gt;7)),"")))</f>
        <v/>
      </c>
      <c r="G200" s="23" t="n"/>
      <c r="H200" s="25">
        <f>IF(OR($C200="",T($D200)&lt;&gt;"Urlaub",T($E200)="abgelehnt"),"",ROUND(N($F200)+N($G200),2))</f>
        <v/>
      </c>
      <c r="I200" s="21" t="n"/>
    </row>
    <row r="201">
      <c r="A201" s="20" t="n"/>
      <c r="B201" s="20" t="n"/>
      <c r="C201" s="21" t="n"/>
      <c r="D201" s="21" t="n"/>
      <c r="E201" s="21" t="n"/>
      <c r="F201" s="25">
        <f>IF(OR($A201="",$B201="",$C201=""),"",IF(N(IFERROR(INDEX(Personen!$D$2:$D$61,MATCH($C201,Personen!$B$2:$B$61,0)),0))=5,NETWORKDAYS($A201,$B201,Feiertage!$A$2:$A$61),IF(N(IFERROR(INDEX(Personen!$D$2:$D$61,MATCH($C201,Personen!$B$2:$B$61,0)),0))=6,($B201-$A201+1)-INT(($B201-$A201+WEEKDAY($A201,2))/7)-SUMPRODUCT((Feiertage!$A$2:$A$61&gt;=$A201)*(Feiertage!$A$2:$A$61&lt;=$B201)*(WEEKDAY(Feiertage!$A$2:$A$61,2)&lt;&gt;7)),"")))</f>
        <v/>
      </c>
      <c r="G201" s="23" t="n"/>
      <c r="H201" s="25">
        <f>IF(OR($C201="",T($D201)&lt;&gt;"Urlaub",T($E201)="abgelehnt"),"",ROUND(N($F201)+N($G201),2))</f>
        <v/>
      </c>
      <c r="I201" s="21" t="n"/>
    </row>
    <row r="202">
      <c r="A202" s="20" t="n"/>
      <c r="B202" s="20" t="n"/>
      <c r="C202" s="21" t="n"/>
      <c r="D202" s="21" t="n"/>
      <c r="E202" s="21" t="n"/>
      <c r="F202" s="25">
        <f>IF(OR($A202="",$B202="",$C202=""),"",IF(N(IFERROR(INDEX(Personen!$D$2:$D$61,MATCH($C202,Personen!$B$2:$B$61,0)),0))=5,NETWORKDAYS($A202,$B202,Feiertage!$A$2:$A$61),IF(N(IFERROR(INDEX(Personen!$D$2:$D$61,MATCH($C202,Personen!$B$2:$B$61,0)),0))=6,($B202-$A202+1)-INT(($B202-$A202+WEEKDAY($A202,2))/7)-SUMPRODUCT((Feiertage!$A$2:$A$61&gt;=$A202)*(Feiertage!$A$2:$A$61&lt;=$B202)*(WEEKDAY(Feiertage!$A$2:$A$61,2)&lt;&gt;7)),"")))</f>
        <v/>
      </c>
      <c r="G202" s="23" t="n"/>
      <c r="H202" s="25">
        <f>IF(OR($C202="",T($D202)&lt;&gt;"Urlaub",T($E202)="abgelehnt"),"",ROUND(N($F202)+N($G202),2))</f>
        <v/>
      </c>
      <c r="I202" s="21" t="n"/>
    </row>
    <row r="203">
      <c r="A203" s="20" t="n"/>
      <c r="B203" s="20" t="n"/>
      <c r="C203" s="21" t="n"/>
      <c r="D203" s="21" t="n"/>
      <c r="E203" s="21" t="n"/>
      <c r="F203" s="25">
        <f>IF(OR($A203="",$B203="",$C203=""),"",IF(N(IFERROR(INDEX(Personen!$D$2:$D$61,MATCH($C203,Personen!$B$2:$B$61,0)),0))=5,NETWORKDAYS($A203,$B203,Feiertage!$A$2:$A$61),IF(N(IFERROR(INDEX(Personen!$D$2:$D$61,MATCH($C203,Personen!$B$2:$B$61,0)),0))=6,($B203-$A203+1)-INT(($B203-$A203+WEEKDAY($A203,2))/7)-SUMPRODUCT((Feiertage!$A$2:$A$61&gt;=$A203)*(Feiertage!$A$2:$A$61&lt;=$B203)*(WEEKDAY(Feiertage!$A$2:$A$61,2)&lt;&gt;7)),"")))</f>
        <v/>
      </c>
      <c r="G203" s="23" t="n"/>
      <c r="H203" s="25">
        <f>IF(OR($C203="",T($D203)&lt;&gt;"Urlaub",T($E203)="abgelehnt"),"",ROUND(N($F203)+N($G203),2))</f>
        <v/>
      </c>
      <c r="I203" s="21" t="n"/>
    </row>
    <row r="204">
      <c r="A204" s="20" t="n"/>
      <c r="B204" s="20" t="n"/>
      <c r="C204" s="21" t="n"/>
      <c r="D204" s="21" t="n"/>
      <c r="E204" s="21" t="n"/>
      <c r="F204" s="25">
        <f>IF(OR($A204="",$B204="",$C204=""),"",IF(N(IFERROR(INDEX(Personen!$D$2:$D$61,MATCH($C204,Personen!$B$2:$B$61,0)),0))=5,NETWORKDAYS($A204,$B204,Feiertage!$A$2:$A$61),IF(N(IFERROR(INDEX(Personen!$D$2:$D$61,MATCH($C204,Personen!$B$2:$B$61,0)),0))=6,($B204-$A204+1)-INT(($B204-$A204+WEEKDAY($A204,2))/7)-SUMPRODUCT((Feiertage!$A$2:$A$61&gt;=$A204)*(Feiertage!$A$2:$A$61&lt;=$B204)*(WEEKDAY(Feiertage!$A$2:$A$61,2)&lt;&gt;7)),"")))</f>
        <v/>
      </c>
      <c r="G204" s="23" t="n"/>
      <c r="H204" s="25">
        <f>IF(OR($C204="",T($D204)&lt;&gt;"Urlaub",T($E204)="abgelehnt"),"",ROUND(N($F204)+N($G204),2))</f>
        <v/>
      </c>
      <c r="I204" s="21" t="n"/>
    </row>
    <row r="205">
      <c r="A205" s="20" t="n"/>
      <c r="B205" s="20" t="n"/>
      <c r="C205" s="21" t="n"/>
      <c r="D205" s="21" t="n"/>
      <c r="E205" s="21" t="n"/>
      <c r="F205" s="25">
        <f>IF(OR($A205="",$B205="",$C205=""),"",IF(N(IFERROR(INDEX(Personen!$D$2:$D$61,MATCH($C205,Personen!$B$2:$B$61,0)),0))=5,NETWORKDAYS($A205,$B205,Feiertage!$A$2:$A$61),IF(N(IFERROR(INDEX(Personen!$D$2:$D$61,MATCH($C205,Personen!$B$2:$B$61,0)),0))=6,($B205-$A205+1)-INT(($B205-$A205+WEEKDAY($A205,2))/7)-SUMPRODUCT((Feiertage!$A$2:$A$61&gt;=$A205)*(Feiertage!$A$2:$A$61&lt;=$B205)*(WEEKDAY(Feiertage!$A$2:$A$61,2)&lt;&gt;7)),"")))</f>
        <v/>
      </c>
      <c r="G205" s="23" t="n"/>
      <c r="H205" s="25">
        <f>IF(OR($C205="",T($D205)&lt;&gt;"Urlaub",T($E205)="abgelehnt"),"",ROUND(N($F205)+N($G205),2))</f>
        <v/>
      </c>
      <c r="I205" s="21" t="n"/>
    </row>
    <row r="206">
      <c r="A206" s="20" t="n"/>
      <c r="B206" s="20" t="n"/>
      <c r="C206" s="21" t="n"/>
      <c r="D206" s="21" t="n"/>
      <c r="E206" s="21" t="n"/>
      <c r="F206" s="25">
        <f>IF(OR($A206="",$B206="",$C206=""),"",IF(N(IFERROR(INDEX(Personen!$D$2:$D$61,MATCH($C206,Personen!$B$2:$B$61,0)),0))=5,NETWORKDAYS($A206,$B206,Feiertage!$A$2:$A$61),IF(N(IFERROR(INDEX(Personen!$D$2:$D$61,MATCH($C206,Personen!$B$2:$B$61,0)),0))=6,($B206-$A206+1)-INT(($B206-$A206+WEEKDAY($A206,2))/7)-SUMPRODUCT((Feiertage!$A$2:$A$61&gt;=$A206)*(Feiertage!$A$2:$A$61&lt;=$B206)*(WEEKDAY(Feiertage!$A$2:$A$61,2)&lt;&gt;7)),"")))</f>
        <v/>
      </c>
      <c r="G206" s="23" t="n"/>
      <c r="H206" s="25">
        <f>IF(OR($C206="",T($D206)&lt;&gt;"Urlaub",T($E206)="abgelehnt"),"",ROUND(N($F206)+N($G206),2))</f>
        <v/>
      </c>
      <c r="I206" s="21" t="n"/>
    </row>
    <row r="207">
      <c r="A207" s="20" t="n"/>
      <c r="B207" s="20" t="n"/>
      <c r="C207" s="21" t="n"/>
      <c r="D207" s="21" t="n"/>
      <c r="E207" s="21" t="n"/>
      <c r="F207" s="25">
        <f>IF(OR($A207="",$B207="",$C207=""),"",IF(N(IFERROR(INDEX(Personen!$D$2:$D$61,MATCH($C207,Personen!$B$2:$B$61,0)),0))=5,NETWORKDAYS($A207,$B207,Feiertage!$A$2:$A$61),IF(N(IFERROR(INDEX(Personen!$D$2:$D$61,MATCH($C207,Personen!$B$2:$B$61,0)),0))=6,($B207-$A207+1)-INT(($B207-$A207+WEEKDAY($A207,2))/7)-SUMPRODUCT((Feiertage!$A$2:$A$61&gt;=$A207)*(Feiertage!$A$2:$A$61&lt;=$B207)*(WEEKDAY(Feiertage!$A$2:$A$61,2)&lt;&gt;7)),"")))</f>
        <v/>
      </c>
      <c r="G207" s="23" t="n"/>
      <c r="H207" s="25">
        <f>IF(OR($C207="",T($D207)&lt;&gt;"Urlaub",T($E207)="abgelehnt"),"",ROUND(N($F207)+N($G207),2))</f>
        <v/>
      </c>
      <c r="I207" s="21" t="n"/>
    </row>
    <row r="208">
      <c r="A208" s="20" t="n"/>
      <c r="B208" s="20" t="n"/>
      <c r="C208" s="21" t="n"/>
      <c r="D208" s="21" t="n"/>
      <c r="E208" s="21" t="n"/>
      <c r="F208" s="25">
        <f>IF(OR($A208="",$B208="",$C208=""),"",IF(N(IFERROR(INDEX(Personen!$D$2:$D$61,MATCH($C208,Personen!$B$2:$B$61,0)),0))=5,NETWORKDAYS($A208,$B208,Feiertage!$A$2:$A$61),IF(N(IFERROR(INDEX(Personen!$D$2:$D$61,MATCH($C208,Personen!$B$2:$B$61,0)),0))=6,($B208-$A208+1)-INT(($B208-$A208+WEEKDAY($A208,2))/7)-SUMPRODUCT((Feiertage!$A$2:$A$61&gt;=$A208)*(Feiertage!$A$2:$A$61&lt;=$B208)*(WEEKDAY(Feiertage!$A$2:$A$61,2)&lt;&gt;7)),"")))</f>
        <v/>
      </c>
      <c r="G208" s="23" t="n"/>
      <c r="H208" s="25">
        <f>IF(OR($C208="",T($D208)&lt;&gt;"Urlaub",T($E208)="abgelehnt"),"",ROUND(N($F208)+N($G208),2))</f>
        <v/>
      </c>
      <c r="I208" s="21" t="n"/>
    </row>
    <row r="209">
      <c r="A209" s="20" t="n"/>
      <c r="B209" s="20" t="n"/>
      <c r="C209" s="21" t="n"/>
      <c r="D209" s="21" t="n"/>
      <c r="E209" s="21" t="n"/>
      <c r="F209" s="25">
        <f>IF(OR($A209="",$B209="",$C209=""),"",IF(N(IFERROR(INDEX(Personen!$D$2:$D$61,MATCH($C209,Personen!$B$2:$B$61,0)),0))=5,NETWORKDAYS($A209,$B209,Feiertage!$A$2:$A$61),IF(N(IFERROR(INDEX(Personen!$D$2:$D$61,MATCH($C209,Personen!$B$2:$B$61,0)),0))=6,($B209-$A209+1)-INT(($B209-$A209+WEEKDAY($A209,2))/7)-SUMPRODUCT((Feiertage!$A$2:$A$61&gt;=$A209)*(Feiertage!$A$2:$A$61&lt;=$B209)*(WEEKDAY(Feiertage!$A$2:$A$61,2)&lt;&gt;7)),"")))</f>
        <v/>
      </c>
      <c r="G209" s="23" t="n"/>
      <c r="H209" s="25">
        <f>IF(OR($C209="",T($D209)&lt;&gt;"Urlaub",T($E209)="abgelehnt"),"",ROUND(N($F209)+N($G209),2))</f>
        <v/>
      </c>
      <c r="I209" s="21" t="n"/>
    </row>
    <row r="210">
      <c r="A210" s="20" t="n"/>
      <c r="B210" s="20" t="n"/>
      <c r="C210" s="21" t="n"/>
      <c r="D210" s="21" t="n"/>
      <c r="E210" s="21" t="n"/>
      <c r="F210" s="25">
        <f>IF(OR($A210="",$B210="",$C210=""),"",IF(N(IFERROR(INDEX(Personen!$D$2:$D$61,MATCH($C210,Personen!$B$2:$B$61,0)),0))=5,NETWORKDAYS($A210,$B210,Feiertage!$A$2:$A$61),IF(N(IFERROR(INDEX(Personen!$D$2:$D$61,MATCH($C210,Personen!$B$2:$B$61,0)),0))=6,($B210-$A210+1)-INT(($B210-$A210+WEEKDAY($A210,2))/7)-SUMPRODUCT((Feiertage!$A$2:$A$61&gt;=$A210)*(Feiertage!$A$2:$A$61&lt;=$B210)*(WEEKDAY(Feiertage!$A$2:$A$61,2)&lt;&gt;7)),"")))</f>
        <v/>
      </c>
      <c r="G210" s="23" t="n"/>
      <c r="H210" s="25">
        <f>IF(OR($C210="",T($D210)&lt;&gt;"Urlaub",T($E210)="abgelehnt"),"",ROUND(N($F210)+N($G210),2))</f>
        <v/>
      </c>
      <c r="I210" s="21" t="n"/>
    </row>
    <row r="211">
      <c r="A211" s="20" t="n"/>
      <c r="B211" s="20" t="n"/>
      <c r="C211" s="21" t="n"/>
      <c r="D211" s="21" t="n"/>
      <c r="E211" s="21" t="n"/>
      <c r="F211" s="25">
        <f>IF(OR($A211="",$B211="",$C211=""),"",IF(N(IFERROR(INDEX(Personen!$D$2:$D$61,MATCH($C211,Personen!$B$2:$B$61,0)),0))=5,NETWORKDAYS($A211,$B211,Feiertage!$A$2:$A$61),IF(N(IFERROR(INDEX(Personen!$D$2:$D$61,MATCH($C211,Personen!$B$2:$B$61,0)),0))=6,($B211-$A211+1)-INT(($B211-$A211+WEEKDAY($A211,2))/7)-SUMPRODUCT((Feiertage!$A$2:$A$61&gt;=$A211)*(Feiertage!$A$2:$A$61&lt;=$B211)*(WEEKDAY(Feiertage!$A$2:$A$61,2)&lt;&gt;7)),"")))</f>
        <v/>
      </c>
      <c r="G211" s="23" t="n"/>
      <c r="H211" s="25">
        <f>IF(OR($C211="",T($D211)&lt;&gt;"Urlaub",T($E211)="abgelehnt"),"",ROUND(N($F211)+N($G211),2))</f>
        <v/>
      </c>
      <c r="I211" s="21" t="n"/>
    </row>
    <row r="212">
      <c r="A212" s="20" t="n"/>
      <c r="B212" s="20" t="n"/>
      <c r="C212" s="21" t="n"/>
      <c r="D212" s="21" t="n"/>
      <c r="E212" s="21" t="n"/>
      <c r="F212" s="25">
        <f>IF(OR($A212="",$B212="",$C212=""),"",IF(N(IFERROR(INDEX(Personen!$D$2:$D$61,MATCH($C212,Personen!$B$2:$B$61,0)),0))=5,NETWORKDAYS($A212,$B212,Feiertage!$A$2:$A$61),IF(N(IFERROR(INDEX(Personen!$D$2:$D$61,MATCH($C212,Personen!$B$2:$B$61,0)),0))=6,($B212-$A212+1)-INT(($B212-$A212+WEEKDAY($A212,2))/7)-SUMPRODUCT((Feiertage!$A$2:$A$61&gt;=$A212)*(Feiertage!$A$2:$A$61&lt;=$B212)*(WEEKDAY(Feiertage!$A$2:$A$61,2)&lt;&gt;7)),"")))</f>
        <v/>
      </c>
      <c r="G212" s="23" t="n"/>
      <c r="H212" s="25">
        <f>IF(OR($C212="",T($D212)&lt;&gt;"Urlaub",T($E212)="abgelehnt"),"",ROUND(N($F212)+N($G212),2))</f>
        <v/>
      </c>
      <c r="I212" s="21" t="n"/>
    </row>
    <row r="213">
      <c r="A213" s="20" t="n"/>
      <c r="B213" s="20" t="n"/>
      <c r="C213" s="21" t="n"/>
      <c r="D213" s="21" t="n"/>
      <c r="E213" s="21" t="n"/>
      <c r="F213" s="25">
        <f>IF(OR($A213="",$B213="",$C213=""),"",IF(N(IFERROR(INDEX(Personen!$D$2:$D$61,MATCH($C213,Personen!$B$2:$B$61,0)),0))=5,NETWORKDAYS($A213,$B213,Feiertage!$A$2:$A$61),IF(N(IFERROR(INDEX(Personen!$D$2:$D$61,MATCH($C213,Personen!$B$2:$B$61,0)),0))=6,($B213-$A213+1)-INT(($B213-$A213+WEEKDAY($A213,2))/7)-SUMPRODUCT((Feiertage!$A$2:$A$61&gt;=$A213)*(Feiertage!$A$2:$A$61&lt;=$B213)*(WEEKDAY(Feiertage!$A$2:$A$61,2)&lt;&gt;7)),"")))</f>
        <v/>
      </c>
      <c r="G213" s="23" t="n"/>
      <c r="H213" s="25">
        <f>IF(OR($C213="",T($D213)&lt;&gt;"Urlaub",T($E213)="abgelehnt"),"",ROUND(N($F213)+N($G213),2))</f>
        <v/>
      </c>
      <c r="I213" s="21" t="n"/>
    </row>
    <row r="214">
      <c r="A214" s="20" t="n"/>
      <c r="B214" s="20" t="n"/>
      <c r="C214" s="21" t="n"/>
      <c r="D214" s="21" t="n"/>
      <c r="E214" s="21" t="n"/>
      <c r="F214" s="25">
        <f>IF(OR($A214="",$B214="",$C214=""),"",IF(N(IFERROR(INDEX(Personen!$D$2:$D$61,MATCH($C214,Personen!$B$2:$B$61,0)),0))=5,NETWORKDAYS($A214,$B214,Feiertage!$A$2:$A$61),IF(N(IFERROR(INDEX(Personen!$D$2:$D$61,MATCH($C214,Personen!$B$2:$B$61,0)),0))=6,($B214-$A214+1)-INT(($B214-$A214+WEEKDAY($A214,2))/7)-SUMPRODUCT((Feiertage!$A$2:$A$61&gt;=$A214)*(Feiertage!$A$2:$A$61&lt;=$B214)*(WEEKDAY(Feiertage!$A$2:$A$61,2)&lt;&gt;7)),"")))</f>
        <v/>
      </c>
      <c r="G214" s="23" t="n"/>
      <c r="H214" s="25">
        <f>IF(OR($C214="",T($D214)&lt;&gt;"Urlaub",T($E214)="abgelehnt"),"",ROUND(N($F214)+N($G214),2))</f>
        <v/>
      </c>
      <c r="I214" s="21" t="n"/>
    </row>
    <row r="215">
      <c r="A215" s="20" t="n"/>
      <c r="B215" s="20" t="n"/>
      <c r="C215" s="21" t="n"/>
      <c r="D215" s="21" t="n"/>
      <c r="E215" s="21" t="n"/>
      <c r="F215" s="25">
        <f>IF(OR($A215="",$B215="",$C215=""),"",IF(N(IFERROR(INDEX(Personen!$D$2:$D$61,MATCH($C215,Personen!$B$2:$B$61,0)),0))=5,NETWORKDAYS($A215,$B215,Feiertage!$A$2:$A$61),IF(N(IFERROR(INDEX(Personen!$D$2:$D$61,MATCH($C215,Personen!$B$2:$B$61,0)),0))=6,($B215-$A215+1)-INT(($B215-$A215+WEEKDAY($A215,2))/7)-SUMPRODUCT((Feiertage!$A$2:$A$61&gt;=$A215)*(Feiertage!$A$2:$A$61&lt;=$B215)*(WEEKDAY(Feiertage!$A$2:$A$61,2)&lt;&gt;7)),"")))</f>
        <v/>
      </c>
      <c r="G215" s="23" t="n"/>
      <c r="H215" s="25">
        <f>IF(OR($C215="",T($D215)&lt;&gt;"Urlaub",T($E215)="abgelehnt"),"",ROUND(N($F215)+N($G215),2))</f>
        <v/>
      </c>
      <c r="I215" s="21" t="n"/>
    </row>
    <row r="216">
      <c r="A216" s="20" t="n"/>
      <c r="B216" s="20" t="n"/>
      <c r="C216" s="21" t="n"/>
      <c r="D216" s="21" t="n"/>
      <c r="E216" s="21" t="n"/>
      <c r="F216" s="25">
        <f>IF(OR($A216="",$B216="",$C216=""),"",IF(N(IFERROR(INDEX(Personen!$D$2:$D$61,MATCH($C216,Personen!$B$2:$B$61,0)),0))=5,NETWORKDAYS($A216,$B216,Feiertage!$A$2:$A$61),IF(N(IFERROR(INDEX(Personen!$D$2:$D$61,MATCH($C216,Personen!$B$2:$B$61,0)),0))=6,($B216-$A216+1)-INT(($B216-$A216+WEEKDAY($A216,2))/7)-SUMPRODUCT((Feiertage!$A$2:$A$61&gt;=$A216)*(Feiertage!$A$2:$A$61&lt;=$B216)*(WEEKDAY(Feiertage!$A$2:$A$61,2)&lt;&gt;7)),"")))</f>
        <v/>
      </c>
      <c r="G216" s="23" t="n"/>
      <c r="H216" s="25">
        <f>IF(OR($C216="",T($D216)&lt;&gt;"Urlaub",T($E216)="abgelehnt"),"",ROUND(N($F216)+N($G216),2))</f>
        <v/>
      </c>
      <c r="I216" s="21" t="n"/>
    </row>
    <row r="217">
      <c r="A217" s="20" t="n"/>
      <c r="B217" s="20" t="n"/>
      <c r="C217" s="21" t="n"/>
      <c r="D217" s="21" t="n"/>
      <c r="E217" s="21" t="n"/>
      <c r="F217" s="25">
        <f>IF(OR($A217="",$B217="",$C217=""),"",IF(N(IFERROR(INDEX(Personen!$D$2:$D$61,MATCH($C217,Personen!$B$2:$B$61,0)),0))=5,NETWORKDAYS($A217,$B217,Feiertage!$A$2:$A$61),IF(N(IFERROR(INDEX(Personen!$D$2:$D$61,MATCH($C217,Personen!$B$2:$B$61,0)),0))=6,($B217-$A217+1)-INT(($B217-$A217+WEEKDAY($A217,2))/7)-SUMPRODUCT((Feiertage!$A$2:$A$61&gt;=$A217)*(Feiertage!$A$2:$A$61&lt;=$B217)*(WEEKDAY(Feiertage!$A$2:$A$61,2)&lt;&gt;7)),"")))</f>
        <v/>
      </c>
      <c r="G217" s="23" t="n"/>
      <c r="H217" s="25">
        <f>IF(OR($C217="",T($D217)&lt;&gt;"Urlaub",T($E217)="abgelehnt"),"",ROUND(N($F217)+N($G217),2))</f>
        <v/>
      </c>
      <c r="I217" s="21" t="n"/>
    </row>
    <row r="218">
      <c r="A218" s="20" t="n"/>
      <c r="B218" s="20" t="n"/>
      <c r="C218" s="21" t="n"/>
      <c r="D218" s="21" t="n"/>
      <c r="E218" s="21" t="n"/>
      <c r="F218" s="25">
        <f>IF(OR($A218="",$B218="",$C218=""),"",IF(N(IFERROR(INDEX(Personen!$D$2:$D$61,MATCH($C218,Personen!$B$2:$B$61,0)),0))=5,NETWORKDAYS($A218,$B218,Feiertage!$A$2:$A$61),IF(N(IFERROR(INDEX(Personen!$D$2:$D$61,MATCH($C218,Personen!$B$2:$B$61,0)),0))=6,($B218-$A218+1)-INT(($B218-$A218+WEEKDAY($A218,2))/7)-SUMPRODUCT((Feiertage!$A$2:$A$61&gt;=$A218)*(Feiertage!$A$2:$A$61&lt;=$B218)*(WEEKDAY(Feiertage!$A$2:$A$61,2)&lt;&gt;7)),"")))</f>
        <v/>
      </c>
      <c r="G218" s="23" t="n"/>
      <c r="H218" s="25">
        <f>IF(OR($C218="",T($D218)&lt;&gt;"Urlaub",T($E218)="abgelehnt"),"",ROUND(N($F218)+N($G218),2))</f>
        <v/>
      </c>
      <c r="I218" s="21" t="n"/>
    </row>
    <row r="219">
      <c r="A219" s="20" t="n"/>
      <c r="B219" s="20" t="n"/>
      <c r="C219" s="21" t="n"/>
      <c r="D219" s="21" t="n"/>
      <c r="E219" s="21" t="n"/>
      <c r="F219" s="25">
        <f>IF(OR($A219="",$B219="",$C219=""),"",IF(N(IFERROR(INDEX(Personen!$D$2:$D$61,MATCH($C219,Personen!$B$2:$B$61,0)),0))=5,NETWORKDAYS($A219,$B219,Feiertage!$A$2:$A$61),IF(N(IFERROR(INDEX(Personen!$D$2:$D$61,MATCH($C219,Personen!$B$2:$B$61,0)),0))=6,($B219-$A219+1)-INT(($B219-$A219+WEEKDAY($A219,2))/7)-SUMPRODUCT((Feiertage!$A$2:$A$61&gt;=$A219)*(Feiertage!$A$2:$A$61&lt;=$B219)*(WEEKDAY(Feiertage!$A$2:$A$61,2)&lt;&gt;7)),"")))</f>
        <v/>
      </c>
      <c r="G219" s="23" t="n"/>
      <c r="H219" s="25">
        <f>IF(OR($C219="",T($D219)&lt;&gt;"Urlaub",T($E219)="abgelehnt"),"",ROUND(N($F219)+N($G219),2))</f>
        <v/>
      </c>
      <c r="I219" s="21" t="n"/>
    </row>
    <row r="220">
      <c r="A220" s="20" t="n"/>
      <c r="B220" s="20" t="n"/>
      <c r="C220" s="21" t="n"/>
      <c r="D220" s="21" t="n"/>
      <c r="E220" s="21" t="n"/>
      <c r="F220" s="25">
        <f>IF(OR($A220="",$B220="",$C220=""),"",IF(N(IFERROR(INDEX(Personen!$D$2:$D$61,MATCH($C220,Personen!$B$2:$B$61,0)),0))=5,NETWORKDAYS($A220,$B220,Feiertage!$A$2:$A$61),IF(N(IFERROR(INDEX(Personen!$D$2:$D$61,MATCH($C220,Personen!$B$2:$B$61,0)),0))=6,($B220-$A220+1)-INT(($B220-$A220+WEEKDAY($A220,2))/7)-SUMPRODUCT((Feiertage!$A$2:$A$61&gt;=$A220)*(Feiertage!$A$2:$A$61&lt;=$B220)*(WEEKDAY(Feiertage!$A$2:$A$61,2)&lt;&gt;7)),"")))</f>
        <v/>
      </c>
      <c r="G220" s="23" t="n"/>
      <c r="H220" s="25">
        <f>IF(OR($C220="",T($D220)&lt;&gt;"Urlaub",T($E220)="abgelehnt"),"",ROUND(N($F220)+N($G220),2))</f>
        <v/>
      </c>
      <c r="I220" s="21" t="n"/>
    </row>
    <row r="221">
      <c r="A221" s="20" t="n"/>
      <c r="B221" s="20" t="n"/>
      <c r="C221" s="21" t="n"/>
      <c r="D221" s="21" t="n"/>
      <c r="E221" s="21" t="n"/>
      <c r="F221" s="25">
        <f>IF(OR($A221="",$B221="",$C221=""),"",IF(N(IFERROR(INDEX(Personen!$D$2:$D$61,MATCH($C221,Personen!$B$2:$B$61,0)),0))=5,NETWORKDAYS($A221,$B221,Feiertage!$A$2:$A$61),IF(N(IFERROR(INDEX(Personen!$D$2:$D$61,MATCH($C221,Personen!$B$2:$B$61,0)),0))=6,($B221-$A221+1)-INT(($B221-$A221+WEEKDAY($A221,2))/7)-SUMPRODUCT((Feiertage!$A$2:$A$61&gt;=$A221)*(Feiertage!$A$2:$A$61&lt;=$B221)*(WEEKDAY(Feiertage!$A$2:$A$61,2)&lt;&gt;7)),"")))</f>
        <v/>
      </c>
      <c r="G221" s="23" t="n"/>
      <c r="H221" s="25">
        <f>IF(OR($C221="",T($D221)&lt;&gt;"Urlaub",T($E221)="abgelehnt"),"",ROUND(N($F221)+N($G221),2))</f>
        <v/>
      </c>
      <c r="I221" s="21" t="n"/>
    </row>
    <row r="222">
      <c r="A222" s="20" t="n"/>
      <c r="B222" s="20" t="n"/>
      <c r="C222" s="21" t="n"/>
      <c r="D222" s="21" t="n"/>
      <c r="E222" s="21" t="n"/>
      <c r="F222" s="25">
        <f>IF(OR($A222="",$B222="",$C222=""),"",IF(N(IFERROR(INDEX(Personen!$D$2:$D$61,MATCH($C222,Personen!$B$2:$B$61,0)),0))=5,NETWORKDAYS($A222,$B222,Feiertage!$A$2:$A$61),IF(N(IFERROR(INDEX(Personen!$D$2:$D$61,MATCH($C222,Personen!$B$2:$B$61,0)),0))=6,($B222-$A222+1)-INT(($B222-$A222+WEEKDAY($A222,2))/7)-SUMPRODUCT((Feiertage!$A$2:$A$61&gt;=$A222)*(Feiertage!$A$2:$A$61&lt;=$B222)*(WEEKDAY(Feiertage!$A$2:$A$61,2)&lt;&gt;7)),"")))</f>
        <v/>
      </c>
      <c r="G222" s="23" t="n"/>
      <c r="H222" s="25">
        <f>IF(OR($C222="",T($D222)&lt;&gt;"Urlaub",T($E222)="abgelehnt"),"",ROUND(N($F222)+N($G222),2))</f>
        <v/>
      </c>
      <c r="I222" s="21" t="n"/>
    </row>
    <row r="223">
      <c r="A223" s="20" t="n"/>
      <c r="B223" s="20" t="n"/>
      <c r="C223" s="21" t="n"/>
      <c r="D223" s="21" t="n"/>
      <c r="E223" s="21" t="n"/>
      <c r="F223" s="25">
        <f>IF(OR($A223="",$B223="",$C223=""),"",IF(N(IFERROR(INDEX(Personen!$D$2:$D$61,MATCH($C223,Personen!$B$2:$B$61,0)),0))=5,NETWORKDAYS($A223,$B223,Feiertage!$A$2:$A$61),IF(N(IFERROR(INDEX(Personen!$D$2:$D$61,MATCH($C223,Personen!$B$2:$B$61,0)),0))=6,($B223-$A223+1)-INT(($B223-$A223+WEEKDAY($A223,2))/7)-SUMPRODUCT((Feiertage!$A$2:$A$61&gt;=$A223)*(Feiertage!$A$2:$A$61&lt;=$B223)*(WEEKDAY(Feiertage!$A$2:$A$61,2)&lt;&gt;7)),"")))</f>
        <v/>
      </c>
      <c r="G223" s="23" t="n"/>
      <c r="H223" s="25">
        <f>IF(OR($C223="",T($D223)&lt;&gt;"Urlaub",T($E223)="abgelehnt"),"",ROUND(N($F223)+N($G223),2))</f>
        <v/>
      </c>
      <c r="I223" s="21" t="n"/>
    </row>
    <row r="224">
      <c r="A224" s="20" t="n"/>
      <c r="B224" s="20" t="n"/>
      <c r="C224" s="21" t="n"/>
      <c r="D224" s="21" t="n"/>
      <c r="E224" s="21" t="n"/>
      <c r="F224" s="25">
        <f>IF(OR($A224="",$B224="",$C224=""),"",IF(N(IFERROR(INDEX(Personen!$D$2:$D$61,MATCH($C224,Personen!$B$2:$B$61,0)),0))=5,NETWORKDAYS($A224,$B224,Feiertage!$A$2:$A$61),IF(N(IFERROR(INDEX(Personen!$D$2:$D$61,MATCH($C224,Personen!$B$2:$B$61,0)),0))=6,($B224-$A224+1)-INT(($B224-$A224+WEEKDAY($A224,2))/7)-SUMPRODUCT((Feiertage!$A$2:$A$61&gt;=$A224)*(Feiertage!$A$2:$A$61&lt;=$B224)*(WEEKDAY(Feiertage!$A$2:$A$61,2)&lt;&gt;7)),"")))</f>
        <v/>
      </c>
      <c r="G224" s="23" t="n"/>
      <c r="H224" s="25">
        <f>IF(OR($C224="",T($D224)&lt;&gt;"Urlaub",T($E224)="abgelehnt"),"",ROUND(N($F224)+N($G224),2))</f>
        <v/>
      </c>
      <c r="I224" s="21" t="n"/>
    </row>
    <row r="225">
      <c r="A225" s="20" t="n"/>
      <c r="B225" s="20" t="n"/>
      <c r="C225" s="21" t="n"/>
      <c r="D225" s="21" t="n"/>
      <c r="E225" s="21" t="n"/>
      <c r="F225" s="25">
        <f>IF(OR($A225="",$B225="",$C225=""),"",IF(N(IFERROR(INDEX(Personen!$D$2:$D$61,MATCH($C225,Personen!$B$2:$B$61,0)),0))=5,NETWORKDAYS($A225,$B225,Feiertage!$A$2:$A$61),IF(N(IFERROR(INDEX(Personen!$D$2:$D$61,MATCH($C225,Personen!$B$2:$B$61,0)),0))=6,($B225-$A225+1)-INT(($B225-$A225+WEEKDAY($A225,2))/7)-SUMPRODUCT((Feiertage!$A$2:$A$61&gt;=$A225)*(Feiertage!$A$2:$A$61&lt;=$B225)*(WEEKDAY(Feiertage!$A$2:$A$61,2)&lt;&gt;7)),"")))</f>
        <v/>
      </c>
      <c r="G225" s="23" t="n"/>
      <c r="H225" s="25">
        <f>IF(OR($C225="",T($D225)&lt;&gt;"Urlaub",T($E225)="abgelehnt"),"",ROUND(N($F225)+N($G225),2))</f>
        <v/>
      </c>
      <c r="I225" s="21" t="n"/>
    </row>
    <row r="226">
      <c r="A226" s="20" t="n"/>
      <c r="B226" s="20" t="n"/>
      <c r="C226" s="21" t="n"/>
      <c r="D226" s="21" t="n"/>
      <c r="E226" s="21" t="n"/>
      <c r="F226" s="25">
        <f>IF(OR($A226="",$B226="",$C226=""),"",IF(N(IFERROR(INDEX(Personen!$D$2:$D$61,MATCH($C226,Personen!$B$2:$B$61,0)),0))=5,NETWORKDAYS($A226,$B226,Feiertage!$A$2:$A$61),IF(N(IFERROR(INDEX(Personen!$D$2:$D$61,MATCH($C226,Personen!$B$2:$B$61,0)),0))=6,($B226-$A226+1)-INT(($B226-$A226+WEEKDAY($A226,2))/7)-SUMPRODUCT((Feiertage!$A$2:$A$61&gt;=$A226)*(Feiertage!$A$2:$A$61&lt;=$B226)*(WEEKDAY(Feiertage!$A$2:$A$61,2)&lt;&gt;7)),"")))</f>
        <v/>
      </c>
      <c r="G226" s="23" t="n"/>
      <c r="H226" s="25">
        <f>IF(OR($C226="",T($D226)&lt;&gt;"Urlaub",T($E226)="abgelehnt"),"",ROUND(N($F226)+N($G226),2))</f>
        <v/>
      </c>
      <c r="I226" s="21" t="n"/>
    </row>
    <row r="227">
      <c r="A227" s="20" t="n"/>
      <c r="B227" s="20" t="n"/>
      <c r="C227" s="21" t="n"/>
      <c r="D227" s="21" t="n"/>
      <c r="E227" s="21" t="n"/>
      <c r="F227" s="25">
        <f>IF(OR($A227="",$B227="",$C227=""),"",IF(N(IFERROR(INDEX(Personen!$D$2:$D$61,MATCH($C227,Personen!$B$2:$B$61,0)),0))=5,NETWORKDAYS($A227,$B227,Feiertage!$A$2:$A$61),IF(N(IFERROR(INDEX(Personen!$D$2:$D$61,MATCH($C227,Personen!$B$2:$B$61,0)),0))=6,($B227-$A227+1)-INT(($B227-$A227+WEEKDAY($A227,2))/7)-SUMPRODUCT((Feiertage!$A$2:$A$61&gt;=$A227)*(Feiertage!$A$2:$A$61&lt;=$B227)*(WEEKDAY(Feiertage!$A$2:$A$61,2)&lt;&gt;7)),"")))</f>
        <v/>
      </c>
      <c r="G227" s="23" t="n"/>
      <c r="H227" s="25">
        <f>IF(OR($C227="",T($D227)&lt;&gt;"Urlaub",T($E227)="abgelehnt"),"",ROUND(N($F227)+N($G227),2))</f>
        <v/>
      </c>
      <c r="I227" s="21" t="n"/>
    </row>
    <row r="228">
      <c r="A228" s="20" t="n"/>
      <c r="B228" s="20" t="n"/>
      <c r="C228" s="21" t="n"/>
      <c r="D228" s="21" t="n"/>
      <c r="E228" s="21" t="n"/>
      <c r="F228" s="25">
        <f>IF(OR($A228="",$B228="",$C228=""),"",IF(N(IFERROR(INDEX(Personen!$D$2:$D$61,MATCH($C228,Personen!$B$2:$B$61,0)),0))=5,NETWORKDAYS($A228,$B228,Feiertage!$A$2:$A$61),IF(N(IFERROR(INDEX(Personen!$D$2:$D$61,MATCH($C228,Personen!$B$2:$B$61,0)),0))=6,($B228-$A228+1)-INT(($B228-$A228+WEEKDAY($A228,2))/7)-SUMPRODUCT((Feiertage!$A$2:$A$61&gt;=$A228)*(Feiertage!$A$2:$A$61&lt;=$B228)*(WEEKDAY(Feiertage!$A$2:$A$61,2)&lt;&gt;7)),"")))</f>
        <v/>
      </c>
      <c r="G228" s="23" t="n"/>
      <c r="H228" s="25">
        <f>IF(OR($C228="",T($D228)&lt;&gt;"Urlaub",T($E228)="abgelehnt"),"",ROUND(N($F228)+N($G228),2))</f>
        <v/>
      </c>
      <c r="I228" s="21" t="n"/>
    </row>
    <row r="229">
      <c r="A229" s="20" t="n"/>
      <c r="B229" s="20" t="n"/>
      <c r="C229" s="21" t="n"/>
      <c r="D229" s="21" t="n"/>
      <c r="E229" s="21" t="n"/>
      <c r="F229" s="25">
        <f>IF(OR($A229="",$B229="",$C229=""),"",IF(N(IFERROR(INDEX(Personen!$D$2:$D$61,MATCH($C229,Personen!$B$2:$B$61,0)),0))=5,NETWORKDAYS($A229,$B229,Feiertage!$A$2:$A$61),IF(N(IFERROR(INDEX(Personen!$D$2:$D$61,MATCH($C229,Personen!$B$2:$B$61,0)),0))=6,($B229-$A229+1)-INT(($B229-$A229+WEEKDAY($A229,2))/7)-SUMPRODUCT((Feiertage!$A$2:$A$61&gt;=$A229)*(Feiertage!$A$2:$A$61&lt;=$B229)*(WEEKDAY(Feiertage!$A$2:$A$61,2)&lt;&gt;7)),"")))</f>
        <v/>
      </c>
      <c r="G229" s="23" t="n"/>
      <c r="H229" s="25">
        <f>IF(OR($C229="",T($D229)&lt;&gt;"Urlaub",T($E229)="abgelehnt"),"",ROUND(N($F229)+N($G229),2))</f>
        <v/>
      </c>
      <c r="I229" s="21" t="n"/>
    </row>
    <row r="230">
      <c r="A230" s="20" t="n"/>
      <c r="B230" s="20" t="n"/>
      <c r="C230" s="21" t="n"/>
      <c r="D230" s="21" t="n"/>
      <c r="E230" s="21" t="n"/>
      <c r="F230" s="25">
        <f>IF(OR($A230="",$B230="",$C230=""),"",IF(N(IFERROR(INDEX(Personen!$D$2:$D$61,MATCH($C230,Personen!$B$2:$B$61,0)),0))=5,NETWORKDAYS($A230,$B230,Feiertage!$A$2:$A$61),IF(N(IFERROR(INDEX(Personen!$D$2:$D$61,MATCH($C230,Personen!$B$2:$B$61,0)),0))=6,($B230-$A230+1)-INT(($B230-$A230+WEEKDAY($A230,2))/7)-SUMPRODUCT((Feiertage!$A$2:$A$61&gt;=$A230)*(Feiertage!$A$2:$A$61&lt;=$B230)*(WEEKDAY(Feiertage!$A$2:$A$61,2)&lt;&gt;7)),"")))</f>
        <v/>
      </c>
      <c r="G230" s="23" t="n"/>
      <c r="H230" s="25">
        <f>IF(OR($C230="",T($D230)&lt;&gt;"Urlaub",T($E230)="abgelehnt"),"",ROUND(N($F230)+N($G230),2))</f>
        <v/>
      </c>
      <c r="I230" s="21" t="n"/>
    </row>
    <row r="231">
      <c r="A231" s="20" t="n"/>
      <c r="B231" s="20" t="n"/>
      <c r="C231" s="21" t="n"/>
      <c r="D231" s="21" t="n"/>
      <c r="E231" s="21" t="n"/>
      <c r="F231" s="25">
        <f>IF(OR($A231="",$B231="",$C231=""),"",IF(N(IFERROR(INDEX(Personen!$D$2:$D$61,MATCH($C231,Personen!$B$2:$B$61,0)),0))=5,NETWORKDAYS($A231,$B231,Feiertage!$A$2:$A$61),IF(N(IFERROR(INDEX(Personen!$D$2:$D$61,MATCH($C231,Personen!$B$2:$B$61,0)),0))=6,($B231-$A231+1)-INT(($B231-$A231+WEEKDAY($A231,2))/7)-SUMPRODUCT((Feiertage!$A$2:$A$61&gt;=$A231)*(Feiertage!$A$2:$A$61&lt;=$B231)*(WEEKDAY(Feiertage!$A$2:$A$61,2)&lt;&gt;7)),"")))</f>
        <v/>
      </c>
      <c r="G231" s="23" t="n"/>
      <c r="H231" s="25">
        <f>IF(OR($C231="",T($D231)&lt;&gt;"Urlaub",T($E231)="abgelehnt"),"",ROUND(N($F231)+N($G231),2))</f>
        <v/>
      </c>
      <c r="I231" s="21" t="n"/>
    </row>
    <row r="232">
      <c r="A232" s="20" t="n"/>
      <c r="B232" s="20" t="n"/>
      <c r="C232" s="21" t="n"/>
      <c r="D232" s="21" t="n"/>
      <c r="E232" s="21" t="n"/>
      <c r="F232" s="25">
        <f>IF(OR($A232="",$B232="",$C232=""),"",IF(N(IFERROR(INDEX(Personen!$D$2:$D$61,MATCH($C232,Personen!$B$2:$B$61,0)),0))=5,NETWORKDAYS($A232,$B232,Feiertage!$A$2:$A$61),IF(N(IFERROR(INDEX(Personen!$D$2:$D$61,MATCH($C232,Personen!$B$2:$B$61,0)),0))=6,($B232-$A232+1)-INT(($B232-$A232+WEEKDAY($A232,2))/7)-SUMPRODUCT((Feiertage!$A$2:$A$61&gt;=$A232)*(Feiertage!$A$2:$A$61&lt;=$B232)*(WEEKDAY(Feiertage!$A$2:$A$61,2)&lt;&gt;7)),"")))</f>
        <v/>
      </c>
      <c r="G232" s="23" t="n"/>
      <c r="H232" s="25">
        <f>IF(OR($C232="",T($D232)&lt;&gt;"Urlaub",T($E232)="abgelehnt"),"",ROUND(N($F232)+N($G232),2))</f>
        <v/>
      </c>
      <c r="I232" s="21" t="n"/>
    </row>
    <row r="233">
      <c r="A233" s="20" t="n"/>
      <c r="B233" s="20" t="n"/>
      <c r="C233" s="21" t="n"/>
      <c r="D233" s="21" t="n"/>
      <c r="E233" s="21" t="n"/>
      <c r="F233" s="25">
        <f>IF(OR($A233="",$B233="",$C233=""),"",IF(N(IFERROR(INDEX(Personen!$D$2:$D$61,MATCH($C233,Personen!$B$2:$B$61,0)),0))=5,NETWORKDAYS($A233,$B233,Feiertage!$A$2:$A$61),IF(N(IFERROR(INDEX(Personen!$D$2:$D$61,MATCH($C233,Personen!$B$2:$B$61,0)),0))=6,($B233-$A233+1)-INT(($B233-$A233+WEEKDAY($A233,2))/7)-SUMPRODUCT((Feiertage!$A$2:$A$61&gt;=$A233)*(Feiertage!$A$2:$A$61&lt;=$B233)*(WEEKDAY(Feiertage!$A$2:$A$61,2)&lt;&gt;7)),"")))</f>
        <v/>
      </c>
      <c r="G233" s="23" t="n"/>
      <c r="H233" s="25">
        <f>IF(OR($C233="",T($D233)&lt;&gt;"Urlaub",T($E233)="abgelehnt"),"",ROUND(N($F233)+N($G233),2))</f>
        <v/>
      </c>
      <c r="I233" s="21" t="n"/>
    </row>
    <row r="234">
      <c r="A234" s="20" t="n"/>
      <c r="B234" s="20" t="n"/>
      <c r="C234" s="21" t="n"/>
      <c r="D234" s="21" t="n"/>
      <c r="E234" s="21" t="n"/>
      <c r="F234" s="25">
        <f>IF(OR($A234="",$B234="",$C234=""),"",IF(N(IFERROR(INDEX(Personen!$D$2:$D$61,MATCH($C234,Personen!$B$2:$B$61,0)),0))=5,NETWORKDAYS($A234,$B234,Feiertage!$A$2:$A$61),IF(N(IFERROR(INDEX(Personen!$D$2:$D$61,MATCH($C234,Personen!$B$2:$B$61,0)),0))=6,($B234-$A234+1)-INT(($B234-$A234+WEEKDAY($A234,2))/7)-SUMPRODUCT((Feiertage!$A$2:$A$61&gt;=$A234)*(Feiertage!$A$2:$A$61&lt;=$B234)*(WEEKDAY(Feiertage!$A$2:$A$61,2)&lt;&gt;7)),"")))</f>
        <v/>
      </c>
      <c r="G234" s="23" t="n"/>
      <c r="H234" s="25">
        <f>IF(OR($C234="",T($D234)&lt;&gt;"Urlaub",T($E234)="abgelehnt"),"",ROUND(N($F234)+N($G234),2))</f>
        <v/>
      </c>
      <c r="I234" s="21" t="n"/>
    </row>
    <row r="235">
      <c r="A235" s="20" t="n"/>
      <c r="B235" s="20" t="n"/>
      <c r="C235" s="21" t="n"/>
      <c r="D235" s="21" t="n"/>
      <c r="E235" s="21" t="n"/>
      <c r="F235" s="25">
        <f>IF(OR($A235="",$B235="",$C235=""),"",IF(N(IFERROR(INDEX(Personen!$D$2:$D$61,MATCH($C235,Personen!$B$2:$B$61,0)),0))=5,NETWORKDAYS($A235,$B235,Feiertage!$A$2:$A$61),IF(N(IFERROR(INDEX(Personen!$D$2:$D$61,MATCH($C235,Personen!$B$2:$B$61,0)),0))=6,($B235-$A235+1)-INT(($B235-$A235+WEEKDAY($A235,2))/7)-SUMPRODUCT((Feiertage!$A$2:$A$61&gt;=$A235)*(Feiertage!$A$2:$A$61&lt;=$B235)*(WEEKDAY(Feiertage!$A$2:$A$61,2)&lt;&gt;7)),"")))</f>
        <v/>
      </c>
      <c r="G235" s="23" t="n"/>
      <c r="H235" s="25">
        <f>IF(OR($C235="",T($D235)&lt;&gt;"Urlaub",T($E235)="abgelehnt"),"",ROUND(N($F235)+N($G235),2))</f>
        <v/>
      </c>
      <c r="I235" s="21" t="n"/>
    </row>
    <row r="236">
      <c r="A236" s="20" t="n"/>
      <c r="B236" s="20" t="n"/>
      <c r="C236" s="21" t="n"/>
      <c r="D236" s="21" t="n"/>
      <c r="E236" s="21" t="n"/>
      <c r="F236" s="25">
        <f>IF(OR($A236="",$B236="",$C236=""),"",IF(N(IFERROR(INDEX(Personen!$D$2:$D$61,MATCH($C236,Personen!$B$2:$B$61,0)),0))=5,NETWORKDAYS($A236,$B236,Feiertage!$A$2:$A$61),IF(N(IFERROR(INDEX(Personen!$D$2:$D$61,MATCH($C236,Personen!$B$2:$B$61,0)),0))=6,($B236-$A236+1)-INT(($B236-$A236+WEEKDAY($A236,2))/7)-SUMPRODUCT((Feiertage!$A$2:$A$61&gt;=$A236)*(Feiertage!$A$2:$A$61&lt;=$B236)*(WEEKDAY(Feiertage!$A$2:$A$61,2)&lt;&gt;7)),"")))</f>
        <v/>
      </c>
      <c r="G236" s="23" t="n"/>
      <c r="H236" s="25">
        <f>IF(OR($C236="",T($D236)&lt;&gt;"Urlaub",T($E236)="abgelehnt"),"",ROUND(N($F236)+N($G236),2))</f>
        <v/>
      </c>
      <c r="I236" s="21" t="n"/>
    </row>
    <row r="237">
      <c r="A237" s="20" t="n"/>
      <c r="B237" s="20" t="n"/>
      <c r="C237" s="21" t="n"/>
      <c r="D237" s="21" t="n"/>
      <c r="E237" s="21" t="n"/>
      <c r="F237" s="25">
        <f>IF(OR($A237="",$B237="",$C237=""),"",IF(N(IFERROR(INDEX(Personen!$D$2:$D$61,MATCH($C237,Personen!$B$2:$B$61,0)),0))=5,NETWORKDAYS($A237,$B237,Feiertage!$A$2:$A$61),IF(N(IFERROR(INDEX(Personen!$D$2:$D$61,MATCH($C237,Personen!$B$2:$B$61,0)),0))=6,($B237-$A237+1)-INT(($B237-$A237+WEEKDAY($A237,2))/7)-SUMPRODUCT((Feiertage!$A$2:$A$61&gt;=$A237)*(Feiertage!$A$2:$A$61&lt;=$B237)*(WEEKDAY(Feiertage!$A$2:$A$61,2)&lt;&gt;7)),"")))</f>
        <v/>
      </c>
      <c r="G237" s="23" t="n"/>
      <c r="H237" s="25">
        <f>IF(OR($C237="",T($D237)&lt;&gt;"Urlaub",T($E237)="abgelehnt"),"",ROUND(N($F237)+N($G237),2))</f>
        <v/>
      </c>
      <c r="I237" s="21" t="n"/>
    </row>
    <row r="238">
      <c r="A238" s="20" t="n"/>
      <c r="B238" s="20" t="n"/>
      <c r="C238" s="21" t="n"/>
      <c r="D238" s="21" t="n"/>
      <c r="E238" s="21" t="n"/>
      <c r="F238" s="25">
        <f>IF(OR($A238="",$B238="",$C238=""),"",IF(N(IFERROR(INDEX(Personen!$D$2:$D$61,MATCH($C238,Personen!$B$2:$B$61,0)),0))=5,NETWORKDAYS($A238,$B238,Feiertage!$A$2:$A$61),IF(N(IFERROR(INDEX(Personen!$D$2:$D$61,MATCH($C238,Personen!$B$2:$B$61,0)),0))=6,($B238-$A238+1)-INT(($B238-$A238+WEEKDAY($A238,2))/7)-SUMPRODUCT((Feiertage!$A$2:$A$61&gt;=$A238)*(Feiertage!$A$2:$A$61&lt;=$B238)*(WEEKDAY(Feiertage!$A$2:$A$61,2)&lt;&gt;7)),"")))</f>
        <v/>
      </c>
      <c r="G238" s="23" t="n"/>
      <c r="H238" s="25">
        <f>IF(OR($C238="",T($D238)&lt;&gt;"Urlaub",T($E238)="abgelehnt"),"",ROUND(N($F238)+N($G238),2))</f>
        <v/>
      </c>
      <c r="I238" s="21" t="n"/>
    </row>
    <row r="239">
      <c r="A239" s="20" t="n"/>
      <c r="B239" s="20" t="n"/>
      <c r="C239" s="21" t="n"/>
      <c r="D239" s="21" t="n"/>
      <c r="E239" s="21" t="n"/>
      <c r="F239" s="25">
        <f>IF(OR($A239="",$B239="",$C239=""),"",IF(N(IFERROR(INDEX(Personen!$D$2:$D$61,MATCH($C239,Personen!$B$2:$B$61,0)),0))=5,NETWORKDAYS($A239,$B239,Feiertage!$A$2:$A$61),IF(N(IFERROR(INDEX(Personen!$D$2:$D$61,MATCH($C239,Personen!$B$2:$B$61,0)),0))=6,($B239-$A239+1)-INT(($B239-$A239+WEEKDAY($A239,2))/7)-SUMPRODUCT((Feiertage!$A$2:$A$61&gt;=$A239)*(Feiertage!$A$2:$A$61&lt;=$B239)*(WEEKDAY(Feiertage!$A$2:$A$61,2)&lt;&gt;7)),"")))</f>
        <v/>
      </c>
      <c r="G239" s="23" t="n"/>
      <c r="H239" s="25">
        <f>IF(OR($C239="",T($D239)&lt;&gt;"Urlaub",T($E239)="abgelehnt"),"",ROUND(N($F239)+N($G239),2))</f>
        <v/>
      </c>
      <c r="I239" s="21" t="n"/>
    </row>
    <row r="240">
      <c r="A240" s="20" t="n"/>
      <c r="B240" s="20" t="n"/>
      <c r="C240" s="21" t="n"/>
      <c r="D240" s="21" t="n"/>
      <c r="E240" s="21" t="n"/>
      <c r="F240" s="25">
        <f>IF(OR($A240="",$B240="",$C240=""),"",IF(N(IFERROR(INDEX(Personen!$D$2:$D$61,MATCH($C240,Personen!$B$2:$B$61,0)),0))=5,NETWORKDAYS($A240,$B240,Feiertage!$A$2:$A$61),IF(N(IFERROR(INDEX(Personen!$D$2:$D$61,MATCH($C240,Personen!$B$2:$B$61,0)),0))=6,($B240-$A240+1)-INT(($B240-$A240+WEEKDAY($A240,2))/7)-SUMPRODUCT((Feiertage!$A$2:$A$61&gt;=$A240)*(Feiertage!$A$2:$A$61&lt;=$B240)*(WEEKDAY(Feiertage!$A$2:$A$61,2)&lt;&gt;7)),"")))</f>
        <v/>
      </c>
      <c r="G240" s="23" t="n"/>
      <c r="H240" s="25">
        <f>IF(OR($C240="",T($D240)&lt;&gt;"Urlaub",T($E240)="abgelehnt"),"",ROUND(N($F240)+N($G240),2))</f>
        <v/>
      </c>
      <c r="I240" s="21" t="n"/>
    </row>
    <row r="241">
      <c r="A241" s="20" t="n"/>
      <c r="B241" s="20" t="n"/>
      <c r="C241" s="21" t="n"/>
      <c r="D241" s="21" t="n"/>
      <c r="E241" s="21" t="n"/>
      <c r="F241" s="25">
        <f>IF(OR($A241="",$B241="",$C241=""),"",IF(N(IFERROR(INDEX(Personen!$D$2:$D$61,MATCH($C241,Personen!$B$2:$B$61,0)),0))=5,NETWORKDAYS($A241,$B241,Feiertage!$A$2:$A$61),IF(N(IFERROR(INDEX(Personen!$D$2:$D$61,MATCH($C241,Personen!$B$2:$B$61,0)),0))=6,($B241-$A241+1)-INT(($B241-$A241+WEEKDAY($A241,2))/7)-SUMPRODUCT((Feiertage!$A$2:$A$61&gt;=$A241)*(Feiertage!$A$2:$A$61&lt;=$B241)*(WEEKDAY(Feiertage!$A$2:$A$61,2)&lt;&gt;7)),"")))</f>
        <v/>
      </c>
      <c r="G241" s="23" t="n"/>
      <c r="H241" s="25">
        <f>IF(OR($C241="",T($D241)&lt;&gt;"Urlaub",T($E241)="abgelehnt"),"",ROUND(N($F241)+N($G241),2))</f>
        <v/>
      </c>
      <c r="I241" s="21" t="n"/>
    </row>
    <row r="242">
      <c r="A242" s="20" t="n"/>
      <c r="B242" s="20" t="n"/>
      <c r="C242" s="21" t="n"/>
      <c r="D242" s="21" t="n"/>
      <c r="E242" s="21" t="n"/>
      <c r="F242" s="25">
        <f>IF(OR($A242="",$B242="",$C242=""),"",IF(N(IFERROR(INDEX(Personen!$D$2:$D$61,MATCH($C242,Personen!$B$2:$B$61,0)),0))=5,NETWORKDAYS($A242,$B242,Feiertage!$A$2:$A$61),IF(N(IFERROR(INDEX(Personen!$D$2:$D$61,MATCH($C242,Personen!$B$2:$B$61,0)),0))=6,($B242-$A242+1)-INT(($B242-$A242+WEEKDAY($A242,2))/7)-SUMPRODUCT((Feiertage!$A$2:$A$61&gt;=$A242)*(Feiertage!$A$2:$A$61&lt;=$B242)*(WEEKDAY(Feiertage!$A$2:$A$61,2)&lt;&gt;7)),"")))</f>
        <v/>
      </c>
      <c r="G242" s="23" t="n"/>
      <c r="H242" s="25">
        <f>IF(OR($C242="",T($D242)&lt;&gt;"Urlaub",T($E242)="abgelehnt"),"",ROUND(N($F242)+N($G242),2))</f>
        <v/>
      </c>
      <c r="I242" s="21" t="n"/>
    </row>
    <row r="243">
      <c r="A243" s="20" t="n"/>
      <c r="B243" s="20" t="n"/>
      <c r="C243" s="21" t="n"/>
      <c r="D243" s="21" t="n"/>
      <c r="E243" s="21" t="n"/>
      <c r="F243" s="25">
        <f>IF(OR($A243="",$B243="",$C243=""),"",IF(N(IFERROR(INDEX(Personen!$D$2:$D$61,MATCH($C243,Personen!$B$2:$B$61,0)),0))=5,NETWORKDAYS($A243,$B243,Feiertage!$A$2:$A$61),IF(N(IFERROR(INDEX(Personen!$D$2:$D$61,MATCH($C243,Personen!$B$2:$B$61,0)),0))=6,($B243-$A243+1)-INT(($B243-$A243+WEEKDAY($A243,2))/7)-SUMPRODUCT((Feiertage!$A$2:$A$61&gt;=$A243)*(Feiertage!$A$2:$A$61&lt;=$B243)*(WEEKDAY(Feiertage!$A$2:$A$61,2)&lt;&gt;7)),"")))</f>
        <v/>
      </c>
      <c r="G243" s="23" t="n"/>
      <c r="H243" s="25">
        <f>IF(OR($C243="",T($D243)&lt;&gt;"Urlaub",T($E243)="abgelehnt"),"",ROUND(N($F243)+N($G243),2))</f>
        <v/>
      </c>
      <c r="I243" s="21" t="n"/>
    </row>
    <row r="244">
      <c r="A244" s="20" t="n"/>
      <c r="B244" s="20" t="n"/>
      <c r="C244" s="21" t="n"/>
      <c r="D244" s="21" t="n"/>
      <c r="E244" s="21" t="n"/>
      <c r="F244" s="25">
        <f>IF(OR($A244="",$B244="",$C244=""),"",IF(N(IFERROR(INDEX(Personen!$D$2:$D$61,MATCH($C244,Personen!$B$2:$B$61,0)),0))=5,NETWORKDAYS($A244,$B244,Feiertage!$A$2:$A$61),IF(N(IFERROR(INDEX(Personen!$D$2:$D$61,MATCH($C244,Personen!$B$2:$B$61,0)),0))=6,($B244-$A244+1)-INT(($B244-$A244+WEEKDAY($A244,2))/7)-SUMPRODUCT((Feiertage!$A$2:$A$61&gt;=$A244)*(Feiertage!$A$2:$A$61&lt;=$B244)*(WEEKDAY(Feiertage!$A$2:$A$61,2)&lt;&gt;7)),"")))</f>
        <v/>
      </c>
      <c r="G244" s="23" t="n"/>
      <c r="H244" s="25">
        <f>IF(OR($C244="",T($D244)&lt;&gt;"Urlaub",T($E244)="abgelehnt"),"",ROUND(N($F244)+N($G244),2))</f>
        <v/>
      </c>
      <c r="I244" s="21" t="n"/>
    </row>
    <row r="245">
      <c r="A245" s="20" t="n"/>
      <c r="B245" s="20" t="n"/>
      <c r="C245" s="21" t="n"/>
      <c r="D245" s="21" t="n"/>
      <c r="E245" s="21" t="n"/>
      <c r="F245" s="25">
        <f>IF(OR($A245="",$B245="",$C245=""),"",IF(N(IFERROR(INDEX(Personen!$D$2:$D$61,MATCH($C245,Personen!$B$2:$B$61,0)),0))=5,NETWORKDAYS($A245,$B245,Feiertage!$A$2:$A$61),IF(N(IFERROR(INDEX(Personen!$D$2:$D$61,MATCH($C245,Personen!$B$2:$B$61,0)),0))=6,($B245-$A245+1)-INT(($B245-$A245+WEEKDAY($A245,2))/7)-SUMPRODUCT((Feiertage!$A$2:$A$61&gt;=$A245)*(Feiertage!$A$2:$A$61&lt;=$B245)*(WEEKDAY(Feiertage!$A$2:$A$61,2)&lt;&gt;7)),"")))</f>
        <v/>
      </c>
      <c r="G245" s="23" t="n"/>
      <c r="H245" s="25">
        <f>IF(OR($C245="",T($D245)&lt;&gt;"Urlaub",T($E245)="abgelehnt"),"",ROUND(N($F245)+N($G245),2))</f>
        <v/>
      </c>
      <c r="I245" s="21" t="n"/>
    </row>
    <row r="246">
      <c r="A246" s="20" t="n"/>
      <c r="B246" s="20" t="n"/>
      <c r="C246" s="21" t="n"/>
      <c r="D246" s="21" t="n"/>
      <c r="E246" s="21" t="n"/>
      <c r="F246" s="25">
        <f>IF(OR($A246="",$B246="",$C246=""),"",IF(N(IFERROR(INDEX(Personen!$D$2:$D$61,MATCH($C246,Personen!$B$2:$B$61,0)),0))=5,NETWORKDAYS($A246,$B246,Feiertage!$A$2:$A$61),IF(N(IFERROR(INDEX(Personen!$D$2:$D$61,MATCH($C246,Personen!$B$2:$B$61,0)),0))=6,($B246-$A246+1)-INT(($B246-$A246+WEEKDAY($A246,2))/7)-SUMPRODUCT((Feiertage!$A$2:$A$61&gt;=$A246)*(Feiertage!$A$2:$A$61&lt;=$B246)*(WEEKDAY(Feiertage!$A$2:$A$61,2)&lt;&gt;7)),"")))</f>
        <v/>
      </c>
      <c r="G246" s="23" t="n"/>
      <c r="H246" s="25">
        <f>IF(OR($C246="",T($D246)&lt;&gt;"Urlaub",T($E246)="abgelehnt"),"",ROUND(N($F246)+N($G246),2))</f>
        <v/>
      </c>
      <c r="I246" s="21" t="n"/>
    </row>
    <row r="247">
      <c r="A247" s="20" t="n"/>
      <c r="B247" s="20" t="n"/>
      <c r="C247" s="21" t="n"/>
      <c r="D247" s="21" t="n"/>
      <c r="E247" s="21" t="n"/>
      <c r="F247" s="25">
        <f>IF(OR($A247="",$B247="",$C247=""),"",IF(N(IFERROR(INDEX(Personen!$D$2:$D$61,MATCH($C247,Personen!$B$2:$B$61,0)),0))=5,NETWORKDAYS($A247,$B247,Feiertage!$A$2:$A$61),IF(N(IFERROR(INDEX(Personen!$D$2:$D$61,MATCH($C247,Personen!$B$2:$B$61,0)),0))=6,($B247-$A247+1)-INT(($B247-$A247+WEEKDAY($A247,2))/7)-SUMPRODUCT((Feiertage!$A$2:$A$61&gt;=$A247)*(Feiertage!$A$2:$A$61&lt;=$B247)*(WEEKDAY(Feiertage!$A$2:$A$61,2)&lt;&gt;7)),"")))</f>
        <v/>
      </c>
      <c r="G247" s="23" t="n"/>
      <c r="H247" s="25">
        <f>IF(OR($C247="",T($D247)&lt;&gt;"Urlaub",T($E247)="abgelehnt"),"",ROUND(N($F247)+N($G247),2))</f>
        <v/>
      </c>
      <c r="I247" s="21" t="n"/>
    </row>
    <row r="248">
      <c r="A248" s="20" t="n"/>
      <c r="B248" s="20" t="n"/>
      <c r="C248" s="21" t="n"/>
      <c r="D248" s="21" t="n"/>
      <c r="E248" s="21" t="n"/>
      <c r="F248" s="25">
        <f>IF(OR($A248="",$B248="",$C248=""),"",IF(N(IFERROR(INDEX(Personen!$D$2:$D$61,MATCH($C248,Personen!$B$2:$B$61,0)),0))=5,NETWORKDAYS($A248,$B248,Feiertage!$A$2:$A$61),IF(N(IFERROR(INDEX(Personen!$D$2:$D$61,MATCH($C248,Personen!$B$2:$B$61,0)),0))=6,($B248-$A248+1)-INT(($B248-$A248+WEEKDAY($A248,2))/7)-SUMPRODUCT((Feiertage!$A$2:$A$61&gt;=$A248)*(Feiertage!$A$2:$A$61&lt;=$B248)*(WEEKDAY(Feiertage!$A$2:$A$61,2)&lt;&gt;7)),"")))</f>
        <v/>
      </c>
      <c r="G248" s="23" t="n"/>
      <c r="H248" s="25">
        <f>IF(OR($C248="",T($D248)&lt;&gt;"Urlaub",T($E248)="abgelehnt"),"",ROUND(N($F248)+N($G248),2))</f>
        <v/>
      </c>
      <c r="I248" s="21" t="n"/>
    </row>
    <row r="249">
      <c r="A249" s="20" t="n"/>
      <c r="B249" s="20" t="n"/>
      <c r="C249" s="21" t="n"/>
      <c r="D249" s="21" t="n"/>
      <c r="E249" s="21" t="n"/>
      <c r="F249" s="25">
        <f>IF(OR($A249="",$B249="",$C249=""),"",IF(N(IFERROR(INDEX(Personen!$D$2:$D$61,MATCH($C249,Personen!$B$2:$B$61,0)),0))=5,NETWORKDAYS($A249,$B249,Feiertage!$A$2:$A$61),IF(N(IFERROR(INDEX(Personen!$D$2:$D$61,MATCH($C249,Personen!$B$2:$B$61,0)),0))=6,($B249-$A249+1)-INT(($B249-$A249+WEEKDAY($A249,2))/7)-SUMPRODUCT((Feiertage!$A$2:$A$61&gt;=$A249)*(Feiertage!$A$2:$A$61&lt;=$B249)*(WEEKDAY(Feiertage!$A$2:$A$61,2)&lt;&gt;7)),"")))</f>
        <v/>
      </c>
      <c r="G249" s="23" t="n"/>
      <c r="H249" s="25">
        <f>IF(OR($C249="",T($D249)&lt;&gt;"Urlaub",T($E249)="abgelehnt"),"",ROUND(N($F249)+N($G249),2))</f>
        <v/>
      </c>
      <c r="I249" s="21" t="n"/>
    </row>
    <row r="250">
      <c r="A250" s="20" t="n"/>
      <c r="B250" s="20" t="n"/>
      <c r="C250" s="21" t="n"/>
      <c r="D250" s="21" t="n"/>
      <c r="E250" s="21" t="n"/>
      <c r="F250" s="25">
        <f>IF(OR($A250="",$B250="",$C250=""),"",IF(N(IFERROR(INDEX(Personen!$D$2:$D$61,MATCH($C250,Personen!$B$2:$B$61,0)),0))=5,NETWORKDAYS($A250,$B250,Feiertage!$A$2:$A$61),IF(N(IFERROR(INDEX(Personen!$D$2:$D$61,MATCH($C250,Personen!$B$2:$B$61,0)),0))=6,($B250-$A250+1)-INT(($B250-$A250+WEEKDAY($A250,2))/7)-SUMPRODUCT((Feiertage!$A$2:$A$61&gt;=$A250)*(Feiertage!$A$2:$A$61&lt;=$B250)*(WEEKDAY(Feiertage!$A$2:$A$61,2)&lt;&gt;7)),"")))</f>
        <v/>
      </c>
      <c r="G250" s="23" t="n"/>
      <c r="H250" s="25">
        <f>IF(OR($C250="",T($D250)&lt;&gt;"Urlaub",T($E250)="abgelehnt"),"",ROUND(N($F250)+N($G250),2))</f>
        <v/>
      </c>
      <c r="I250" s="21" t="n"/>
    </row>
    <row r="251">
      <c r="A251" s="20" t="n"/>
      <c r="B251" s="20" t="n"/>
      <c r="C251" s="21" t="n"/>
      <c r="D251" s="21" t="n"/>
      <c r="E251" s="21" t="n"/>
      <c r="F251" s="25">
        <f>IF(OR($A251="",$B251="",$C251=""),"",IF(N(IFERROR(INDEX(Personen!$D$2:$D$61,MATCH($C251,Personen!$B$2:$B$61,0)),0))=5,NETWORKDAYS($A251,$B251,Feiertage!$A$2:$A$61),IF(N(IFERROR(INDEX(Personen!$D$2:$D$61,MATCH($C251,Personen!$B$2:$B$61,0)),0))=6,($B251-$A251+1)-INT(($B251-$A251+WEEKDAY($A251,2))/7)-SUMPRODUCT((Feiertage!$A$2:$A$61&gt;=$A251)*(Feiertage!$A$2:$A$61&lt;=$B251)*(WEEKDAY(Feiertage!$A$2:$A$61,2)&lt;&gt;7)),"")))</f>
        <v/>
      </c>
      <c r="G251" s="23" t="n"/>
      <c r="H251" s="25">
        <f>IF(OR($C251="",T($D251)&lt;&gt;"Urlaub",T($E251)="abgelehnt"),"",ROUND(N($F251)+N($G251),2))</f>
        <v/>
      </c>
      <c r="I251" s="21" t="n"/>
    </row>
    <row r="252">
      <c r="A252" s="20" t="n"/>
      <c r="B252" s="20" t="n"/>
      <c r="C252" s="21" t="n"/>
      <c r="D252" s="21" t="n"/>
      <c r="E252" s="21" t="n"/>
      <c r="F252" s="25">
        <f>IF(OR($A252="",$B252="",$C252=""),"",IF(N(IFERROR(INDEX(Personen!$D$2:$D$61,MATCH($C252,Personen!$B$2:$B$61,0)),0))=5,NETWORKDAYS($A252,$B252,Feiertage!$A$2:$A$61),IF(N(IFERROR(INDEX(Personen!$D$2:$D$61,MATCH($C252,Personen!$B$2:$B$61,0)),0))=6,($B252-$A252+1)-INT(($B252-$A252+WEEKDAY($A252,2))/7)-SUMPRODUCT((Feiertage!$A$2:$A$61&gt;=$A252)*(Feiertage!$A$2:$A$61&lt;=$B252)*(WEEKDAY(Feiertage!$A$2:$A$61,2)&lt;&gt;7)),"")))</f>
        <v/>
      </c>
      <c r="G252" s="23" t="n"/>
      <c r="H252" s="25">
        <f>IF(OR($C252="",T($D252)&lt;&gt;"Urlaub",T($E252)="abgelehnt"),"",ROUND(N($F252)+N($G252),2))</f>
        <v/>
      </c>
      <c r="I252" s="21" t="n"/>
    </row>
    <row r="253">
      <c r="A253" s="20" t="n"/>
      <c r="B253" s="20" t="n"/>
      <c r="C253" s="21" t="n"/>
      <c r="D253" s="21" t="n"/>
      <c r="E253" s="21" t="n"/>
      <c r="F253" s="25">
        <f>IF(OR($A253="",$B253="",$C253=""),"",IF(N(IFERROR(INDEX(Personen!$D$2:$D$61,MATCH($C253,Personen!$B$2:$B$61,0)),0))=5,NETWORKDAYS($A253,$B253,Feiertage!$A$2:$A$61),IF(N(IFERROR(INDEX(Personen!$D$2:$D$61,MATCH($C253,Personen!$B$2:$B$61,0)),0))=6,($B253-$A253+1)-INT(($B253-$A253+WEEKDAY($A253,2))/7)-SUMPRODUCT((Feiertage!$A$2:$A$61&gt;=$A253)*(Feiertage!$A$2:$A$61&lt;=$B253)*(WEEKDAY(Feiertage!$A$2:$A$61,2)&lt;&gt;7)),"")))</f>
        <v/>
      </c>
      <c r="G253" s="23" t="n"/>
      <c r="H253" s="25">
        <f>IF(OR($C253="",T($D253)&lt;&gt;"Urlaub",T($E253)="abgelehnt"),"",ROUND(N($F253)+N($G253),2))</f>
        <v/>
      </c>
      <c r="I253" s="21" t="n"/>
    </row>
    <row r="254">
      <c r="A254" s="20" t="n"/>
      <c r="B254" s="20" t="n"/>
      <c r="C254" s="21" t="n"/>
      <c r="D254" s="21" t="n"/>
      <c r="E254" s="21" t="n"/>
      <c r="F254" s="25">
        <f>IF(OR($A254="",$B254="",$C254=""),"",IF(N(IFERROR(INDEX(Personen!$D$2:$D$61,MATCH($C254,Personen!$B$2:$B$61,0)),0))=5,NETWORKDAYS($A254,$B254,Feiertage!$A$2:$A$61),IF(N(IFERROR(INDEX(Personen!$D$2:$D$61,MATCH($C254,Personen!$B$2:$B$61,0)),0))=6,($B254-$A254+1)-INT(($B254-$A254+WEEKDAY($A254,2))/7)-SUMPRODUCT((Feiertage!$A$2:$A$61&gt;=$A254)*(Feiertage!$A$2:$A$61&lt;=$B254)*(WEEKDAY(Feiertage!$A$2:$A$61,2)&lt;&gt;7)),"")))</f>
        <v/>
      </c>
      <c r="G254" s="23" t="n"/>
      <c r="H254" s="25">
        <f>IF(OR($C254="",T($D254)&lt;&gt;"Urlaub",T($E254)="abgelehnt"),"",ROUND(N($F254)+N($G254),2))</f>
        <v/>
      </c>
      <c r="I254" s="21" t="n"/>
    </row>
    <row r="255">
      <c r="A255" s="20" t="n"/>
      <c r="B255" s="20" t="n"/>
      <c r="C255" s="21" t="n"/>
      <c r="D255" s="21" t="n"/>
      <c r="E255" s="21" t="n"/>
      <c r="F255" s="25">
        <f>IF(OR($A255="",$B255="",$C255=""),"",IF(N(IFERROR(INDEX(Personen!$D$2:$D$61,MATCH($C255,Personen!$B$2:$B$61,0)),0))=5,NETWORKDAYS($A255,$B255,Feiertage!$A$2:$A$61),IF(N(IFERROR(INDEX(Personen!$D$2:$D$61,MATCH($C255,Personen!$B$2:$B$61,0)),0))=6,($B255-$A255+1)-INT(($B255-$A255+WEEKDAY($A255,2))/7)-SUMPRODUCT((Feiertage!$A$2:$A$61&gt;=$A255)*(Feiertage!$A$2:$A$61&lt;=$B255)*(WEEKDAY(Feiertage!$A$2:$A$61,2)&lt;&gt;7)),"")))</f>
        <v/>
      </c>
      <c r="G255" s="23" t="n"/>
      <c r="H255" s="25">
        <f>IF(OR($C255="",T($D255)&lt;&gt;"Urlaub",T($E255)="abgelehnt"),"",ROUND(N($F255)+N($G255),2))</f>
        <v/>
      </c>
      <c r="I255" s="21" t="n"/>
    </row>
    <row r="256">
      <c r="A256" s="20" t="n"/>
      <c r="B256" s="20" t="n"/>
      <c r="C256" s="21" t="n"/>
      <c r="D256" s="21" t="n"/>
      <c r="E256" s="21" t="n"/>
      <c r="F256" s="25">
        <f>IF(OR($A256="",$B256="",$C256=""),"",IF(N(IFERROR(INDEX(Personen!$D$2:$D$61,MATCH($C256,Personen!$B$2:$B$61,0)),0))=5,NETWORKDAYS($A256,$B256,Feiertage!$A$2:$A$61),IF(N(IFERROR(INDEX(Personen!$D$2:$D$61,MATCH($C256,Personen!$B$2:$B$61,0)),0))=6,($B256-$A256+1)-INT(($B256-$A256+WEEKDAY($A256,2))/7)-SUMPRODUCT((Feiertage!$A$2:$A$61&gt;=$A256)*(Feiertage!$A$2:$A$61&lt;=$B256)*(WEEKDAY(Feiertage!$A$2:$A$61,2)&lt;&gt;7)),"")))</f>
        <v/>
      </c>
      <c r="G256" s="23" t="n"/>
      <c r="H256" s="25">
        <f>IF(OR($C256="",T($D256)&lt;&gt;"Urlaub",T($E256)="abgelehnt"),"",ROUND(N($F256)+N($G256),2))</f>
        <v/>
      </c>
      <c r="I256" s="21" t="n"/>
    </row>
    <row r="257">
      <c r="A257" s="20" t="n"/>
      <c r="B257" s="20" t="n"/>
      <c r="C257" s="21" t="n"/>
      <c r="D257" s="21" t="n"/>
      <c r="E257" s="21" t="n"/>
      <c r="F257" s="25">
        <f>IF(OR($A257="",$B257="",$C257=""),"",IF(N(IFERROR(INDEX(Personen!$D$2:$D$61,MATCH($C257,Personen!$B$2:$B$61,0)),0))=5,NETWORKDAYS($A257,$B257,Feiertage!$A$2:$A$61),IF(N(IFERROR(INDEX(Personen!$D$2:$D$61,MATCH($C257,Personen!$B$2:$B$61,0)),0))=6,($B257-$A257+1)-INT(($B257-$A257+WEEKDAY($A257,2))/7)-SUMPRODUCT((Feiertage!$A$2:$A$61&gt;=$A257)*(Feiertage!$A$2:$A$61&lt;=$B257)*(WEEKDAY(Feiertage!$A$2:$A$61,2)&lt;&gt;7)),"")))</f>
        <v/>
      </c>
      <c r="G257" s="23" t="n"/>
      <c r="H257" s="25">
        <f>IF(OR($C257="",T($D257)&lt;&gt;"Urlaub",T($E257)="abgelehnt"),"",ROUND(N($F257)+N($G257),2))</f>
        <v/>
      </c>
      <c r="I257" s="21" t="n"/>
    </row>
    <row r="258">
      <c r="A258" s="20" t="n"/>
      <c r="B258" s="20" t="n"/>
      <c r="C258" s="21" t="n"/>
      <c r="D258" s="21" t="n"/>
      <c r="E258" s="21" t="n"/>
      <c r="F258" s="25">
        <f>IF(OR($A258="",$B258="",$C258=""),"",IF(N(IFERROR(INDEX(Personen!$D$2:$D$61,MATCH($C258,Personen!$B$2:$B$61,0)),0))=5,NETWORKDAYS($A258,$B258,Feiertage!$A$2:$A$61),IF(N(IFERROR(INDEX(Personen!$D$2:$D$61,MATCH($C258,Personen!$B$2:$B$61,0)),0))=6,($B258-$A258+1)-INT(($B258-$A258+WEEKDAY($A258,2))/7)-SUMPRODUCT((Feiertage!$A$2:$A$61&gt;=$A258)*(Feiertage!$A$2:$A$61&lt;=$B258)*(WEEKDAY(Feiertage!$A$2:$A$61,2)&lt;&gt;7)),"")))</f>
        <v/>
      </c>
      <c r="G258" s="23" t="n"/>
      <c r="H258" s="25">
        <f>IF(OR($C258="",T($D258)&lt;&gt;"Urlaub",T($E258)="abgelehnt"),"",ROUND(N($F258)+N($G258),2))</f>
        <v/>
      </c>
      <c r="I258" s="21" t="n"/>
    </row>
    <row r="259">
      <c r="A259" s="20" t="n"/>
      <c r="B259" s="20" t="n"/>
      <c r="C259" s="21" t="n"/>
      <c r="D259" s="21" t="n"/>
      <c r="E259" s="21" t="n"/>
      <c r="F259" s="25">
        <f>IF(OR($A259="",$B259="",$C259=""),"",IF(N(IFERROR(INDEX(Personen!$D$2:$D$61,MATCH($C259,Personen!$B$2:$B$61,0)),0))=5,NETWORKDAYS($A259,$B259,Feiertage!$A$2:$A$61),IF(N(IFERROR(INDEX(Personen!$D$2:$D$61,MATCH($C259,Personen!$B$2:$B$61,0)),0))=6,($B259-$A259+1)-INT(($B259-$A259+WEEKDAY($A259,2))/7)-SUMPRODUCT((Feiertage!$A$2:$A$61&gt;=$A259)*(Feiertage!$A$2:$A$61&lt;=$B259)*(WEEKDAY(Feiertage!$A$2:$A$61,2)&lt;&gt;7)),"")))</f>
        <v/>
      </c>
      <c r="G259" s="23" t="n"/>
      <c r="H259" s="25">
        <f>IF(OR($C259="",T($D259)&lt;&gt;"Urlaub",T($E259)="abgelehnt"),"",ROUND(N($F259)+N($G259),2))</f>
        <v/>
      </c>
      <c r="I259" s="21" t="n"/>
    </row>
    <row r="260">
      <c r="A260" s="20" t="n"/>
      <c r="B260" s="20" t="n"/>
      <c r="C260" s="21" t="n"/>
      <c r="D260" s="21" t="n"/>
      <c r="E260" s="21" t="n"/>
      <c r="F260" s="25">
        <f>IF(OR($A260="",$B260="",$C260=""),"",IF(N(IFERROR(INDEX(Personen!$D$2:$D$61,MATCH($C260,Personen!$B$2:$B$61,0)),0))=5,NETWORKDAYS($A260,$B260,Feiertage!$A$2:$A$61),IF(N(IFERROR(INDEX(Personen!$D$2:$D$61,MATCH($C260,Personen!$B$2:$B$61,0)),0))=6,($B260-$A260+1)-INT(($B260-$A260+WEEKDAY($A260,2))/7)-SUMPRODUCT((Feiertage!$A$2:$A$61&gt;=$A260)*(Feiertage!$A$2:$A$61&lt;=$B260)*(WEEKDAY(Feiertage!$A$2:$A$61,2)&lt;&gt;7)),"")))</f>
        <v/>
      </c>
      <c r="G260" s="23" t="n"/>
      <c r="H260" s="25">
        <f>IF(OR($C260="",T($D260)&lt;&gt;"Urlaub",T($E260)="abgelehnt"),"",ROUND(N($F260)+N($G260),2))</f>
        <v/>
      </c>
      <c r="I260" s="21" t="n"/>
    </row>
    <row r="261">
      <c r="A261" s="20" t="n"/>
      <c r="B261" s="20" t="n"/>
      <c r="C261" s="21" t="n"/>
      <c r="D261" s="21" t="n"/>
      <c r="E261" s="21" t="n"/>
      <c r="F261" s="25">
        <f>IF(OR($A261="",$B261="",$C261=""),"",IF(N(IFERROR(INDEX(Personen!$D$2:$D$61,MATCH($C261,Personen!$B$2:$B$61,0)),0))=5,NETWORKDAYS($A261,$B261,Feiertage!$A$2:$A$61),IF(N(IFERROR(INDEX(Personen!$D$2:$D$61,MATCH($C261,Personen!$B$2:$B$61,0)),0))=6,($B261-$A261+1)-INT(($B261-$A261+WEEKDAY($A261,2))/7)-SUMPRODUCT((Feiertage!$A$2:$A$61&gt;=$A261)*(Feiertage!$A$2:$A$61&lt;=$B261)*(WEEKDAY(Feiertage!$A$2:$A$61,2)&lt;&gt;7)),"")))</f>
        <v/>
      </c>
      <c r="G261" s="23" t="n"/>
      <c r="H261" s="25">
        <f>IF(OR($C261="",T($D261)&lt;&gt;"Urlaub",T($E261)="abgelehnt"),"",ROUND(N($F261)+N($G261),2))</f>
        <v/>
      </c>
      <c r="I261" s="21" t="n"/>
    </row>
    <row r="262">
      <c r="A262" s="20" t="n"/>
      <c r="B262" s="20" t="n"/>
      <c r="C262" s="21" t="n"/>
      <c r="D262" s="21" t="n"/>
      <c r="E262" s="21" t="n"/>
      <c r="F262" s="25">
        <f>IF(OR($A262="",$B262="",$C262=""),"",IF(N(IFERROR(INDEX(Personen!$D$2:$D$61,MATCH($C262,Personen!$B$2:$B$61,0)),0))=5,NETWORKDAYS($A262,$B262,Feiertage!$A$2:$A$61),IF(N(IFERROR(INDEX(Personen!$D$2:$D$61,MATCH($C262,Personen!$B$2:$B$61,0)),0))=6,($B262-$A262+1)-INT(($B262-$A262+WEEKDAY($A262,2))/7)-SUMPRODUCT((Feiertage!$A$2:$A$61&gt;=$A262)*(Feiertage!$A$2:$A$61&lt;=$B262)*(WEEKDAY(Feiertage!$A$2:$A$61,2)&lt;&gt;7)),"")))</f>
        <v/>
      </c>
      <c r="G262" s="23" t="n"/>
      <c r="H262" s="25">
        <f>IF(OR($C262="",T($D262)&lt;&gt;"Urlaub",T($E262)="abgelehnt"),"",ROUND(N($F262)+N($G262),2))</f>
        <v/>
      </c>
      <c r="I262" s="21" t="n"/>
    </row>
    <row r="263">
      <c r="A263" s="20" t="n"/>
      <c r="B263" s="20" t="n"/>
      <c r="C263" s="21" t="n"/>
      <c r="D263" s="21" t="n"/>
      <c r="E263" s="21" t="n"/>
      <c r="F263" s="25">
        <f>IF(OR($A263="",$B263="",$C263=""),"",IF(N(IFERROR(INDEX(Personen!$D$2:$D$61,MATCH($C263,Personen!$B$2:$B$61,0)),0))=5,NETWORKDAYS($A263,$B263,Feiertage!$A$2:$A$61),IF(N(IFERROR(INDEX(Personen!$D$2:$D$61,MATCH($C263,Personen!$B$2:$B$61,0)),0))=6,($B263-$A263+1)-INT(($B263-$A263+WEEKDAY($A263,2))/7)-SUMPRODUCT((Feiertage!$A$2:$A$61&gt;=$A263)*(Feiertage!$A$2:$A$61&lt;=$B263)*(WEEKDAY(Feiertage!$A$2:$A$61,2)&lt;&gt;7)),"")))</f>
        <v/>
      </c>
      <c r="G263" s="23" t="n"/>
      <c r="H263" s="25">
        <f>IF(OR($C263="",T($D263)&lt;&gt;"Urlaub",T($E263)="abgelehnt"),"",ROUND(N($F263)+N($G263),2))</f>
        <v/>
      </c>
      <c r="I263" s="21" t="n"/>
    </row>
    <row r="264">
      <c r="A264" s="20" t="n"/>
      <c r="B264" s="20" t="n"/>
      <c r="C264" s="21" t="n"/>
      <c r="D264" s="21" t="n"/>
      <c r="E264" s="21" t="n"/>
      <c r="F264" s="25">
        <f>IF(OR($A264="",$B264="",$C264=""),"",IF(N(IFERROR(INDEX(Personen!$D$2:$D$61,MATCH($C264,Personen!$B$2:$B$61,0)),0))=5,NETWORKDAYS($A264,$B264,Feiertage!$A$2:$A$61),IF(N(IFERROR(INDEX(Personen!$D$2:$D$61,MATCH($C264,Personen!$B$2:$B$61,0)),0))=6,($B264-$A264+1)-INT(($B264-$A264+WEEKDAY($A264,2))/7)-SUMPRODUCT((Feiertage!$A$2:$A$61&gt;=$A264)*(Feiertage!$A$2:$A$61&lt;=$B264)*(WEEKDAY(Feiertage!$A$2:$A$61,2)&lt;&gt;7)),"")))</f>
        <v/>
      </c>
      <c r="G264" s="23" t="n"/>
      <c r="H264" s="25">
        <f>IF(OR($C264="",T($D264)&lt;&gt;"Urlaub",T($E264)="abgelehnt"),"",ROUND(N($F264)+N($G264),2))</f>
        <v/>
      </c>
      <c r="I264" s="21" t="n"/>
    </row>
    <row r="265">
      <c r="A265" s="20" t="n"/>
      <c r="B265" s="20" t="n"/>
      <c r="C265" s="21" t="n"/>
      <c r="D265" s="21" t="n"/>
      <c r="E265" s="21" t="n"/>
      <c r="F265" s="25">
        <f>IF(OR($A265="",$B265="",$C265=""),"",IF(N(IFERROR(INDEX(Personen!$D$2:$D$61,MATCH($C265,Personen!$B$2:$B$61,0)),0))=5,NETWORKDAYS($A265,$B265,Feiertage!$A$2:$A$61),IF(N(IFERROR(INDEX(Personen!$D$2:$D$61,MATCH($C265,Personen!$B$2:$B$61,0)),0))=6,($B265-$A265+1)-INT(($B265-$A265+WEEKDAY($A265,2))/7)-SUMPRODUCT((Feiertage!$A$2:$A$61&gt;=$A265)*(Feiertage!$A$2:$A$61&lt;=$B265)*(WEEKDAY(Feiertage!$A$2:$A$61,2)&lt;&gt;7)),"")))</f>
        <v/>
      </c>
      <c r="G265" s="23" t="n"/>
      <c r="H265" s="25">
        <f>IF(OR($C265="",T($D265)&lt;&gt;"Urlaub",T($E265)="abgelehnt"),"",ROUND(N($F265)+N($G265),2))</f>
        <v/>
      </c>
      <c r="I265" s="21" t="n"/>
    </row>
    <row r="266">
      <c r="A266" s="20" t="n"/>
      <c r="B266" s="20" t="n"/>
      <c r="C266" s="21" t="n"/>
      <c r="D266" s="21" t="n"/>
      <c r="E266" s="21" t="n"/>
      <c r="F266" s="25">
        <f>IF(OR($A266="",$B266="",$C266=""),"",IF(N(IFERROR(INDEX(Personen!$D$2:$D$61,MATCH($C266,Personen!$B$2:$B$61,0)),0))=5,NETWORKDAYS($A266,$B266,Feiertage!$A$2:$A$61),IF(N(IFERROR(INDEX(Personen!$D$2:$D$61,MATCH($C266,Personen!$B$2:$B$61,0)),0))=6,($B266-$A266+1)-INT(($B266-$A266+WEEKDAY($A266,2))/7)-SUMPRODUCT((Feiertage!$A$2:$A$61&gt;=$A266)*(Feiertage!$A$2:$A$61&lt;=$B266)*(WEEKDAY(Feiertage!$A$2:$A$61,2)&lt;&gt;7)),"")))</f>
        <v/>
      </c>
      <c r="G266" s="23" t="n"/>
      <c r="H266" s="25">
        <f>IF(OR($C266="",T($D266)&lt;&gt;"Urlaub",T($E266)="abgelehnt"),"",ROUND(N($F266)+N($G266),2))</f>
        <v/>
      </c>
      <c r="I266" s="21" t="n"/>
    </row>
    <row r="267">
      <c r="A267" s="20" t="n"/>
      <c r="B267" s="20" t="n"/>
      <c r="C267" s="21" t="n"/>
      <c r="D267" s="21" t="n"/>
      <c r="E267" s="21" t="n"/>
      <c r="F267" s="25">
        <f>IF(OR($A267="",$B267="",$C267=""),"",IF(N(IFERROR(INDEX(Personen!$D$2:$D$61,MATCH($C267,Personen!$B$2:$B$61,0)),0))=5,NETWORKDAYS($A267,$B267,Feiertage!$A$2:$A$61),IF(N(IFERROR(INDEX(Personen!$D$2:$D$61,MATCH($C267,Personen!$B$2:$B$61,0)),0))=6,($B267-$A267+1)-INT(($B267-$A267+WEEKDAY($A267,2))/7)-SUMPRODUCT((Feiertage!$A$2:$A$61&gt;=$A267)*(Feiertage!$A$2:$A$61&lt;=$B267)*(WEEKDAY(Feiertage!$A$2:$A$61,2)&lt;&gt;7)),"")))</f>
        <v/>
      </c>
      <c r="G267" s="23" t="n"/>
      <c r="H267" s="25">
        <f>IF(OR($C267="",T($D267)&lt;&gt;"Urlaub",T($E267)="abgelehnt"),"",ROUND(N($F267)+N($G267),2))</f>
        <v/>
      </c>
      <c r="I267" s="21" t="n"/>
    </row>
    <row r="268">
      <c r="A268" s="20" t="n"/>
      <c r="B268" s="20" t="n"/>
      <c r="C268" s="21" t="n"/>
      <c r="D268" s="21" t="n"/>
      <c r="E268" s="21" t="n"/>
      <c r="F268" s="25">
        <f>IF(OR($A268="",$B268="",$C268=""),"",IF(N(IFERROR(INDEX(Personen!$D$2:$D$61,MATCH($C268,Personen!$B$2:$B$61,0)),0))=5,NETWORKDAYS($A268,$B268,Feiertage!$A$2:$A$61),IF(N(IFERROR(INDEX(Personen!$D$2:$D$61,MATCH($C268,Personen!$B$2:$B$61,0)),0))=6,($B268-$A268+1)-INT(($B268-$A268+WEEKDAY($A268,2))/7)-SUMPRODUCT((Feiertage!$A$2:$A$61&gt;=$A268)*(Feiertage!$A$2:$A$61&lt;=$B268)*(WEEKDAY(Feiertage!$A$2:$A$61,2)&lt;&gt;7)),"")))</f>
        <v/>
      </c>
      <c r="G268" s="23" t="n"/>
      <c r="H268" s="25">
        <f>IF(OR($C268="",T($D268)&lt;&gt;"Urlaub",T($E268)="abgelehnt"),"",ROUND(N($F268)+N($G268),2))</f>
        <v/>
      </c>
      <c r="I268" s="21" t="n"/>
    </row>
    <row r="269">
      <c r="A269" s="20" t="n"/>
      <c r="B269" s="20" t="n"/>
      <c r="C269" s="21" t="n"/>
      <c r="D269" s="21" t="n"/>
      <c r="E269" s="21" t="n"/>
      <c r="F269" s="25">
        <f>IF(OR($A269="",$B269="",$C269=""),"",IF(N(IFERROR(INDEX(Personen!$D$2:$D$61,MATCH($C269,Personen!$B$2:$B$61,0)),0))=5,NETWORKDAYS($A269,$B269,Feiertage!$A$2:$A$61),IF(N(IFERROR(INDEX(Personen!$D$2:$D$61,MATCH($C269,Personen!$B$2:$B$61,0)),0))=6,($B269-$A269+1)-INT(($B269-$A269+WEEKDAY($A269,2))/7)-SUMPRODUCT((Feiertage!$A$2:$A$61&gt;=$A269)*(Feiertage!$A$2:$A$61&lt;=$B269)*(WEEKDAY(Feiertage!$A$2:$A$61,2)&lt;&gt;7)),"")))</f>
        <v/>
      </c>
      <c r="G269" s="23" t="n"/>
      <c r="H269" s="25">
        <f>IF(OR($C269="",T($D269)&lt;&gt;"Urlaub",T($E269)="abgelehnt"),"",ROUND(N($F269)+N($G269),2))</f>
        <v/>
      </c>
      <c r="I269" s="21" t="n"/>
    </row>
    <row r="270">
      <c r="A270" s="20" t="n"/>
      <c r="B270" s="20" t="n"/>
      <c r="C270" s="21" t="n"/>
      <c r="D270" s="21" t="n"/>
      <c r="E270" s="21" t="n"/>
      <c r="F270" s="25">
        <f>IF(OR($A270="",$B270="",$C270=""),"",IF(N(IFERROR(INDEX(Personen!$D$2:$D$61,MATCH($C270,Personen!$B$2:$B$61,0)),0))=5,NETWORKDAYS($A270,$B270,Feiertage!$A$2:$A$61),IF(N(IFERROR(INDEX(Personen!$D$2:$D$61,MATCH($C270,Personen!$B$2:$B$61,0)),0))=6,($B270-$A270+1)-INT(($B270-$A270+WEEKDAY($A270,2))/7)-SUMPRODUCT((Feiertage!$A$2:$A$61&gt;=$A270)*(Feiertage!$A$2:$A$61&lt;=$B270)*(WEEKDAY(Feiertage!$A$2:$A$61,2)&lt;&gt;7)),"")))</f>
        <v/>
      </c>
      <c r="G270" s="23" t="n"/>
      <c r="H270" s="25">
        <f>IF(OR($C270="",T($D270)&lt;&gt;"Urlaub",T($E270)="abgelehnt"),"",ROUND(N($F270)+N($G270),2))</f>
        <v/>
      </c>
      <c r="I270" s="21" t="n"/>
    </row>
    <row r="271">
      <c r="A271" s="20" t="n"/>
      <c r="B271" s="20" t="n"/>
      <c r="C271" s="21" t="n"/>
      <c r="D271" s="21" t="n"/>
      <c r="E271" s="21" t="n"/>
      <c r="F271" s="25">
        <f>IF(OR($A271="",$B271="",$C271=""),"",IF(N(IFERROR(INDEX(Personen!$D$2:$D$61,MATCH($C271,Personen!$B$2:$B$61,0)),0))=5,NETWORKDAYS($A271,$B271,Feiertage!$A$2:$A$61),IF(N(IFERROR(INDEX(Personen!$D$2:$D$61,MATCH($C271,Personen!$B$2:$B$61,0)),0))=6,($B271-$A271+1)-INT(($B271-$A271+WEEKDAY($A271,2))/7)-SUMPRODUCT((Feiertage!$A$2:$A$61&gt;=$A271)*(Feiertage!$A$2:$A$61&lt;=$B271)*(WEEKDAY(Feiertage!$A$2:$A$61,2)&lt;&gt;7)),"")))</f>
        <v/>
      </c>
      <c r="G271" s="23" t="n"/>
      <c r="H271" s="25">
        <f>IF(OR($C271="",T($D271)&lt;&gt;"Urlaub",T($E271)="abgelehnt"),"",ROUND(N($F271)+N($G271),2))</f>
        <v/>
      </c>
      <c r="I271" s="21" t="n"/>
    </row>
    <row r="272">
      <c r="A272" s="20" t="n"/>
      <c r="B272" s="20" t="n"/>
      <c r="C272" s="21" t="n"/>
      <c r="D272" s="21" t="n"/>
      <c r="E272" s="21" t="n"/>
      <c r="F272" s="25">
        <f>IF(OR($A272="",$B272="",$C272=""),"",IF(N(IFERROR(INDEX(Personen!$D$2:$D$61,MATCH($C272,Personen!$B$2:$B$61,0)),0))=5,NETWORKDAYS($A272,$B272,Feiertage!$A$2:$A$61),IF(N(IFERROR(INDEX(Personen!$D$2:$D$61,MATCH($C272,Personen!$B$2:$B$61,0)),0))=6,($B272-$A272+1)-INT(($B272-$A272+WEEKDAY($A272,2))/7)-SUMPRODUCT((Feiertage!$A$2:$A$61&gt;=$A272)*(Feiertage!$A$2:$A$61&lt;=$B272)*(WEEKDAY(Feiertage!$A$2:$A$61,2)&lt;&gt;7)),"")))</f>
        <v/>
      </c>
      <c r="G272" s="23" t="n"/>
      <c r="H272" s="25">
        <f>IF(OR($C272="",T($D272)&lt;&gt;"Urlaub",T($E272)="abgelehnt"),"",ROUND(N($F272)+N($G272),2))</f>
        <v/>
      </c>
      <c r="I272" s="21" t="n"/>
    </row>
    <row r="273">
      <c r="A273" s="20" t="n"/>
      <c r="B273" s="20" t="n"/>
      <c r="C273" s="21" t="n"/>
      <c r="D273" s="21" t="n"/>
      <c r="E273" s="21" t="n"/>
      <c r="F273" s="25">
        <f>IF(OR($A273="",$B273="",$C273=""),"",IF(N(IFERROR(INDEX(Personen!$D$2:$D$61,MATCH($C273,Personen!$B$2:$B$61,0)),0))=5,NETWORKDAYS($A273,$B273,Feiertage!$A$2:$A$61),IF(N(IFERROR(INDEX(Personen!$D$2:$D$61,MATCH($C273,Personen!$B$2:$B$61,0)),0))=6,($B273-$A273+1)-INT(($B273-$A273+WEEKDAY($A273,2))/7)-SUMPRODUCT((Feiertage!$A$2:$A$61&gt;=$A273)*(Feiertage!$A$2:$A$61&lt;=$B273)*(WEEKDAY(Feiertage!$A$2:$A$61,2)&lt;&gt;7)),"")))</f>
        <v/>
      </c>
      <c r="G273" s="23" t="n"/>
      <c r="H273" s="25">
        <f>IF(OR($C273="",T($D273)&lt;&gt;"Urlaub",T($E273)="abgelehnt"),"",ROUND(N($F273)+N($G273),2))</f>
        <v/>
      </c>
      <c r="I273" s="21" t="n"/>
    </row>
    <row r="274">
      <c r="A274" s="20" t="n"/>
      <c r="B274" s="20" t="n"/>
      <c r="C274" s="21" t="n"/>
      <c r="D274" s="21" t="n"/>
      <c r="E274" s="21" t="n"/>
      <c r="F274" s="25">
        <f>IF(OR($A274="",$B274="",$C274=""),"",IF(N(IFERROR(INDEX(Personen!$D$2:$D$61,MATCH($C274,Personen!$B$2:$B$61,0)),0))=5,NETWORKDAYS($A274,$B274,Feiertage!$A$2:$A$61),IF(N(IFERROR(INDEX(Personen!$D$2:$D$61,MATCH($C274,Personen!$B$2:$B$61,0)),0))=6,($B274-$A274+1)-INT(($B274-$A274+WEEKDAY($A274,2))/7)-SUMPRODUCT((Feiertage!$A$2:$A$61&gt;=$A274)*(Feiertage!$A$2:$A$61&lt;=$B274)*(WEEKDAY(Feiertage!$A$2:$A$61,2)&lt;&gt;7)),"")))</f>
        <v/>
      </c>
      <c r="G274" s="23" t="n"/>
      <c r="H274" s="25">
        <f>IF(OR($C274="",T($D274)&lt;&gt;"Urlaub",T($E274)="abgelehnt"),"",ROUND(N($F274)+N($G274),2))</f>
        <v/>
      </c>
      <c r="I274" s="21" t="n"/>
    </row>
    <row r="275">
      <c r="A275" s="20" t="n"/>
      <c r="B275" s="20" t="n"/>
      <c r="C275" s="21" t="n"/>
      <c r="D275" s="21" t="n"/>
      <c r="E275" s="21" t="n"/>
      <c r="F275" s="25">
        <f>IF(OR($A275="",$B275="",$C275=""),"",IF(N(IFERROR(INDEX(Personen!$D$2:$D$61,MATCH($C275,Personen!$B$2:$B$61,0)),0))=5,NETWORKDAYS($A275,$B275,Feiertage!$A$2:$A$61),IF(N(IFERROR(INDEX(Personen!$D$2:$D$61,MATCH($C275,Personen!$B$2:$B$61,0)),0))=6,($B275-$A275+1)-INT(($B275-$A275+WEEKDAY($A275,2))/7)-SUMPRODUCT((Feiertage!$A$2:$A$61&gt;=$A275)*(Feiertage!$A$2:$A$61&lt;=$B275)*(WEEKDAY(Feiertage!$A$2:$A$61,2)&lt;&gt;7)),"")))</f>
        <v/>
      </c>
      <c r="G275" s="23" t="n"/>
      <c r="H275" s="25">
        <f>IF(OR($C275="",T($D275)&lt;&gt;"Urlaub",T($E275)="abgelehnt"),"",ROUND(N($F275)+N($G275),2))</f>
        <v/>
      </c>
      <c r="I275" s="21" t="n"/>
    </row>
    <row r="276">
      <c r="A276" s="20" t="n"/>
      <c r="B276" s="20" t="n"/>
      <c r="C276" s="21" t="n"/>
      <c r="D276" s="21" t="n"/>
      <c r="E276" s="21" t="n"/>
      <c r="F276" s="25">
        <f>IF(OR($A276="",$B276="",$C276=""),"",IF(N(IFERROR(INDEX(Personen!$D$2:$D$61,MATCH($C276,Personen!$B$2:$B$61,0)),0))=5,NETWORKDAYS($A276,$B276,Feiertage!$A$2:$A$61),IF(N(IFERROR(INDEX(Personen!$D$2:$D$61,MATCH($C276,Personen!$B$2:$B$61,0)),0))=6,($B276-$A276+1)-INT(($B276-$A276+WEEKDAY($A276,2))/7)-SUMPRODUCT((Feiertage!$A$2:$A$61&gt;=$A276)*(Feiertage!$A$2:$A$61&lt;=$B276)*(WEEKDAY(Feiertage!$A$2:$A$61,2)&lt;&gt;7)),"")))</f>
        <v/>
      </c>
      <c r="G276" s="23" t="n"/>
      <c r="H276" s="25">
        <f>IF(OR($C276="",T($D276)&lt;&gt;"Urlaub",T($E276)="abgelehnt"),"",ROUND(N($F276)+N($G276),2))</f>
        <v/>
      </c>
      <c r="I276" s="21" t="n"/>
    </row>
    <row r="277">
      <c r="A277" s="20" t="n"/>
      <c r="B277" s="20" t="n"/>
      <c r="C277" s="21" t="n"/>
      <c r="D277" s="21" t="n"/>
      <c r="E277" s="21" t="n"/>
      <c r="F277" s="25">
        <f>IF(OR($A277="",$B277="",$C277=""),"",IF(N(IFERROR(INDEX(Personen!$D$2:$D$61,MATCH($C277,Personen!$B$2:$B$61,0)),0))=5,NETWORKDAYS($A277,$B277,Feiertage!$A$2:$A$61),IF(N(IFERROR(INDEX(Personen!$D$2:$D$61,MATCH($C277,Personen!$B$2:$B$61,0)),0))=6,($B277-$A277+1)-INT(($B277-$A277+WEEKDAY($A277,2))/7)-SUMPRODUCT((Feiertage!$A$2:$A$61&gt;=$A277)*(Feiertage!$A$2:$A$61&lt;=$B277)*(WEEKDAY(Feiertage!$A$2:$A$61,2)&lt;&gt;7)),"")))</f>
        <v/>
      </c>
      <c r="G277" s="23" t="n"/>
      <c r="H277" s="25">
        <f>IF(OR($C277="",T($D277)&lt;&gt;"Urlaub",T($E277)="abgelehnt"),"",ROUND(N($F277)+N($G277),2))</f>
        <v/>
      </c>
      <c r="I277" s="21" t="n"/>
    </row>
    <row r="278">
      <c r="A278" s="20" t="n"/>
      <c r="B278" s="20" t="n"/>
      <c r="C278" s="21" t="n"/>
      <c r="D278" s="21" t="n"/>
      <c r="E278" s="21" t="n"/>
      <c r="F278" s="25">
        <f>IF(OR($A278="",$B278="",$C278=""),"",IF(N(IFERROR(INDEX(Personen!$D$2:$D$61,MATCH($C278,Personen!$B$2:$B$61,0)),0))=5,NETWORKDAYS($A278,$B278,Feiertage!$A$2:$A$61),IF(N(IFERROR(INDEX(Personen!$D$2:$D$61,MATCH($C278,Personen!$B$2:$B$61,0)),0))=6,($B278-$A278+1)-INT(($B278-$A278+WEEKDAY($A278,2))/7)-SUMPRODUCT((Feiertage!$A$2:$A$61&gt;=$A278)*(Feiertage!$A$2:$A$61&lt;=$B278)*(WEEKDAY(Feiertage!$A$2:$A$61,2)&lt;&gt;7)),"")))</f>
        <v/>
      </c>
      <c r="G278" s="23" t="n"/>
      <c r="H278" s="25">
        <f>IF(OR($C278="",T($D278)&lt;&gt;"Urlaub",T($E278)="abgelehnt"),"",ROUND(N($F278)+N($G278),2))</f>
        <v/>
      </c>
      <c r="I278" s="21" t="n"/>
    </row>
    <row r="279">
      <c r="A279" s="20" t="n"/>
      <c r="B279" s="20" t="n"/>
      <c r="C279" s="21" t="n"/>
      <c r="D279" s="21" t="n"/>
      <c r="E279" s="21" t="n"/>
      <c r="F279" s="25">
        <f>IF(OR($A279="",$B279="",$C279=""),"",IF(N(IFERROR(INDEX(Personen!$D$2:$D$61,MATCH($C279,Personen!$B$2:$B$61,0)),0))=5,NETWORKDAYS($A279,$B279,Feiertage!$A$2:$A$61),IF(N(IFERROR(INDEX(Personen!$D$2:$D$61,MATCH($C279,Personen!$B$2:$B$61,0)),0))=6,($B279-$A279+1)-INT(($B279-$A279+WEEKDAY($A279,2))/7)-SUMPRODUCT((Feiertage!$A$2:$A$61&gt;=$A279)*(Feiertage!$A$2:$A$61&lt;=$B279)*(WEEKDAY(Feiertage!$A$2:$A$61,2)&lt;&gt;7)),"")))</f>
        <v/>
      </c>
      <c r="G279" s="23" t="n"/>
      <c r="H279" s="25">
        <f>IF(OR($C279="",T($D279)&lt;&gt;"Urlaub",T($E279)="abgelehnt"),"",ROUND(N($F279)+N($G279),2))</f>
        <v/>
      </c>
      <c r="I279" s="21" t="n"/>
    </row>
    <row r="280">
      <c r="A280" s="20" t="n"/>
      <c r="B280" s="20" t="n"/>
      <c r="C280" s="21" t="n"/>
      <c r="D280" s="21" t="n"/>
      <c r="E280" s="21" t="n"/>
      <c r="F280" s="25">
        <f>IF(OR($A280="",$B280="",$C280=""),"",IF(N(IFERROR(INDEX(Personen!$D$2:$D$61,MATCH($C280,Personen!$B$2:$B$61,0)),0))=5,NETWORKDAYS($A280,$B280,Feiertage!$A$2:$A$61),IF(N(IFERROR(INDEX(Personen!$D$2:$D$61,MATCH($C280,Personen!$B$2:$B$61,0)),0))=6,($B280-$A280+1)-INT(($B280-$A280+WEEKDAY($A280,2))/7)-SUMPRODUCT((Feiertage!$A$2:$A$61&gt;=$A280)*(Feiertage!$A$2:$A$61&lt;=$B280)*(WEEKDAY(Feiertage!$A$2:$A$61,2)&lt;&gt;7)),"")))</f>
        <v/>
      </c>
      <c r="G280" s="23" t="n"/>
      <c r="H280" s="25">
        <f>IF(OR($C280="",T($D280)&lt;&gt;"Urlaub",T($E280)="abgelehnt"),"",ROUND(N($F280)+N($G280),2))</f>
        <v/>
      </c>
      <c r="I280" s="21" t="n"/>
    </row>
    <row r="281">
      <c r="A281" s="20" t="n"/>
      <c r="B281" s="20" t="n"/>
      <c r="C281" s="21" t="n"/>
      <c r="D281" s="21" t="n"/>
      <c r="E281" s="21" t="n"/>
      <c r="F281" s="25">
        <f>IF(OR($A281="",$B281="",$C281=""),"",IF(N(IFERROR(INDEX(Personen!$D$2:$D$61,MATCH($C281,Personen!$B$2:$B$61,0)),0))=5,NETWORKDAYS($A281,$B281,Feiertage!$A$2:$A$61),IF(N(IFERROR(INDEX(Personen!$D$2:$D$61,MATCH($C281,Personen!$B$2:$B$61,0)),0))=6,($B281-$A281+1)-INT(($B281-$A281+WEEKDAY($A281,2))/7)-SUMPRODUCT((Feiertage!$A$2:$A$61&gt;=$A281)*(Feiertage!$A$2:$A$61&lt;=$B281)*(WEEKDAY(Feiertage!$A$2:$A$61,2)&lt;&gt;7)),"")))</f>
        <v/>
      </c>
      <c r="G281" s="23" t="n"/>
      <c r="H281" s="25">
        <f>IF(OR($C281="",T($D281)&lt;&gt;"Urlaub",T($E281)="abgelehnt"),"",ROUND(N($F281)+N($G281),2))</f>
        <v/>
      </c>
      <c r="I281" s="21" t="n"/>
    </row>
    <row r="282">
      <c r="A282" s="20" t="n"/>
      <c r="B282" s="20" t="n"/>
      <c r="C282" s="21" t="n"/>
      <c r="D282" s="21" t="n"/>
      <c r="E282" s="21" t="n"/>
      <c r="F282" s="25">
        <f>IF(OR($A282="",$B282="",$C282=""),"",IF(N(IFERROR(INDEX(Personen!$D$2:$D$61,MATCH($C282,Personen!$B$2:$B$61,0)),0))=5,NETWORKDAYS($A282,$B282,Feiertage!$A$2:$A$61),IF(N(IFERROR(INDEX(Personen!$D$2:$D$61,MATCH($C282,Personen!$B$2:$B$61,0)),0))=6,($B282-$A282+1)-INT(($B282-$A282+WEEKDAY($A282,2))/7)-SUMPRODUCT((Feiertage!$A$2:$A$61&gt;=$A282)*(Feiertage!$A$2:$A$61&lt;=$B282)*(WEEKDAY(Feiertage!$A$2:$A$61,2)&lt;&gt;7)),"")))</f>
        <v/>
      </c>
      <c r="G282" s="23" t="n"/>
      <c r="H282" s="25">
        <f>IF(OR($C282="",T($D282)&lt;&gt;"Urlaub",T($E282)="abgelehnt"),"",ROUND(N($F282)+N($G282),2))</f>
        <v/>
      </c>
      <c r="I282" s="21" t="n"/>
    </row>
    <row r="283">
      <c r="A283" s="20" t="n"/>
      <c r="B283" s="20" t="n"/>
      <c r="C283" s="21" t="n"/>
      <c r="D283" s="21" t="n"/>
      <c r="E283" s="21" t="n"/>
      <c r="F283" s="25">
        <f>IF(OR($A283="",$B283="",$C283=""),"",IF(N(IFERROR(INDEX(Personen!$D$2:$D$61,MATCH($C283,Personen!$B$2:$B$61,0)),0))=5,NETWORKDAYS($A283,$B283,Feiertage!$A$2:$A$61),IF(N(IFERROR(INDEX(Personen!$D$2:$D$61,MATCH($C283,Personen!$B$2:$B$61,0)),0))=6,($B283-$A283+1)-INT(($B283-$A283+WEEKDAY($A283,2))/7)-SUMPRODUCT((Feiertage!$A$2:$A$61&gt;=$A283)*(Feiertage!$A$2:$A$61&lt;=$B283)*(WEEKDAY(Feiertage!$A$2:$A$61,2)&lt;&gt;7)),"")))</f>
        <v/>
      </c>
      <c r="G283" s="23" t="n"/>
      <c r="H283" s="25">
        <f>IF(OR($C283="",T($D283)&lt;&gt;"Urlaub",T($E283)="abgelehnt"),"",ROUND(N($F283)+N($G283),2))</f>
        <v/>
      </c>
      <c r="I283" s="21" t="n"/>
    </row>
    <row r="284">
      <c r="A284" s="20" t="n"/>
      <c r="B284" s="20" t="n"/>
      <c r="C284" s="21" t="n"/>
      <c r="D284" s="21" t="n"/>
      <c r="E284" s="21" t="n"/>
      <c r="F284" s="25">
        <f>IF(OR($A284="",$B284="",$C284=""),"",IF(N(IFERROR(INDEX(Personen!$D$2:$D$61,MATCH($C284,Personen!$B$2:$B$61,0)),0))=5,NETWORKDAYS($A284,$B284,Feiertage!$A$2:$A$61),IF(N(IFERROR(INDEX(Personen!$D$2:$D$61,MATCH($C284,Personen!$B$2:$B$61,0)),0))=6,($B284-$A284+1)-INT(($B284-$A284+WEEKDAY($A284,2))/7)-SUMPRODUCT((Feiertage!$A$2:$A$61&gt;=$A284)*(Feiertage!$A$2:$A$61&lt;=$B284)*(WEEKDAY(Feiertage!$A$2:$A$61,2)&lt;&gt;7)),"")))</f>
        <v/>
      </c>
      <c r="G284" s="23" t="n"/>
      <c r="H284" s="25">
        <f>IF(OR($C284="",T($D284)&lt;&gt;"Urlaub",T($E284)="abgelehnt"),"",ROUND(N($F284)+N($G284),2))</f>
        <v/>
      </c>
      <c r="I284" s="21" t="n"/>
    </row>
    <row r="285">
      <c r="A285" s="20" t="n"/>
      <c r="B285" s="20" t="n"/>
      <c r="C285" s="21" t="n"/>
      <c r="D285" s="21" t="n"/>
      <c r="E285" s="21" t="n"/>
      <c r="F285" s="25">
        <f>IF(OR($A285="",$B285="",$C285=""),"",IF(N(IFERROR(INDEX(Personen!$D$2:$D$61,MATCH($C285,Personen!$B$2:$B$61,0)),0))=5,NETWORKDAYS($A285,$B285,Feiertage!$A$2:$A$61),IF(N(IFERROR(INDEX(Personen!$D$2:$D$61,MATCH($C285,Personen!$B$2:$B$61,0)),0))=6,($B285-$A285+1)-INT(($B285-$A285+WEEKDAY($A285,2))/7)-SUMPRODUCT((Feiertage!$A$2:$A$61&gt;=$A285)*(Feiertage!$A$2:$A$61&lt;=$B285)*(WEEKDAY(Feiertage!$A$2:$A$61,2)&lt;&gt;7)),"")))</f>
        <v/>
      </c>
      <c r="G285" s="23" t="n"/>
      <c r="H285" s="25">
        <f>IF(OR($C285="",T($D285)&lt;&gt;"Urlaub",T($E285)="abgelehnt"),"",ROUND(N($F285)+N($G285),2))</f>
        <v/>
      </c>
      <c r="I285" s="21" t="n"/>
    </row>
    <row r="286">
      <c r="A286" s="20" t="n"/>
      <c r="B286" s="20" t="n"/>
      <c r="C286" s="21" t="n"/>
      <c r="D286" s="21" t="n"/>
      <c r="E286" s="21" t="n"/>
      <c r="F286" s="25">
        <f>IF(OR($A286="",$B286="",$C286=""),"",IF(N(IFERROR(INDEX(Personen!$D$2:$D$61,MATCH($C286,Personen!$B$2:$B$61,0)),0))=5,NETWORKDAYS($A286,$B286,Feiertage!$A$2:$A$61),IF(N(IFERROR(INDEX(Personen!$D$2:$D$61,MATCH($C286,Personen!$B$2:$B$61,0)),0))=6,($B286-$A286+1)-INT(($B286-$A286+WEEKDAY($A286,2))/7)-SUMPRODUCT((Feiertage!$A$2:$A$61&gt;=$A286)*(Feiertage!$A$2:$A$61&lt;=$B286)*(WEEKDAY(Feiertage!$A$2:$A$61,2)&lt;&gt;7)),"")))</f>
        <v/>
      </c>
      <c r="G286" s="23" t="n"/>
      <c r="H286" s="25">
        <f>IF(OR($C286="",T($D286)&lt;&gt;"Urlaub",T($E286)="abgelehnt"),"",ROUND(N($F286)+N($G286),2))</f>
        <v/>
      </c>
      <c r="I286" s="21" t="n"/>
    </row>
    <row r="287">
      <c r="A287" s="20" t="n"/>
      <c r="B287" s="20" t="n"/>
      <c r="C287" s="21" t="n"/>
      <c r="D287" s="21" t="n"/>
      <c r="E287" s="21" t="n"/>
      <c r="F287" s="25">
        <f>IF(OR($A287="",$B287="",$C287=""),"",IF(N(IFERROR(INDEX(Personen!$D$2:$D$61,MATCH($C287,Personen!$B$2:$B$61,0)),0))=5,NETWORKDAYS($A287,$B287,Feiertage!$A$2:$A$61),IF(N(IFERROR(INDEX(Personen!$D$2:$D$61,MATCH($C287,Personen!$B$2:$B$61,0)),0))=6,($B287-$A287+1)-INT(($B287-$A287+WEEKDAY($A287,2))/7)-SUMPRODUCT((Feiertage!$A$2:$A$61&gt;=$A287)*(Feiertage!$A$2:$A$61&lt;=$B287)*(WEEKDAY(Feiertage!$A$2:$A$61,2)&lt;&gt;7)),"")))</f>
        <v/>
      </c>
      <c r="G287" s="23" t="n"/>
      <c r="H287" s="25">
        <f>IF(OR($C287="",T($D287)&lt;&gt;"Urlaub",T($E287)="abgelehnt"),"",ROUND(N($F287)+N($G287),2))</f>
        <v/>
      </c>
      <c r="I287" s="21" t="n"/>
    </row>
    <row r="288">
      <c r="A288" s="20" t="n"/>
      <c r="B288" s="20" t="n"/>
      <c r="C288" s="21" t="n"/>
      <c r="D288" s="21" t="n"/>
      <c r="E288" s="21" t="n"/>
      <c r="F288" s="25">
        <f>IF(OR($A288="",$B288="",$C288=""),"",IF(N(IFERROR(INDEX(Personen!$D$2:$D$61,MATCH($C288,Personen!$B$2:$B$61,0)),0))=5,NETWORKDAYS($A288,$B288,Feiertage!$A$2:$A$61),IF(N(IFERROR(INDEX(Personen!$D$2:$D$61,MATCH($C288,Personen!$B$2:$B$61,0)),0))=6,($B288-$A288+1)-INT(($B288-$A288+WEEKDAY($A288,2))/7)-SUMPRODUCT((Feiertage!$A$2:$A$61&gt;=$A288)*(Feiertage!$A$2:$A$61&lt;=$B288)*(WEEKDAY(Feiertage!$A$2:$A$61,2)&lt;&gt;7)),"")))</f>
        <v/>
      </c>
      <c r="G288" s="23" t="n"/>
      <c r="H288" s="25">
        <f>IF(OR($C288="",T($D288)&lt;&gt;"Urlaub",T($E288)="abgelehnt"),"",ROUND(N($F288)+N($G288),2))</f>
        <v/>
      </c>
      <c r="I288" s="21" t="n"/>
    </row>
    <row r="289">
      <c r="A289" s="20" t="n"/>
      <c r="B289" s="20" t="n"/>
      <c r="C289" s="21" t="n"/>
      <c r="D289" s="21" t="n"/>
      <c r="E289" s="21" t="n"/>
      <c r="F289" s="25">
        <f>IF(OR($A289="",$B289="",$C289=""),"",IF(N(IFERROR(INDEX(Personen!$D$2:$D$61,MATCH($C289,Personen!$B$2:$B$61,0)),0))=5,NETWORKDAYS($A289,$B289,Feiertage!$A$2:$A$61),IF(N(IFERROR(INDEX(Personen!$D$2:$D$61,MATCH($C289,Personen!$B$2:$B$61,0)),0))=6,($B289-$A289+1)-INT(($B289-$A289+WEEKDAY($A289,2))/7)-SUMPRODUCT((Feiertage!$A$2:$A$61&gt;=$A289)*(Feiertage!$A$2:$A$61&lt;=$B289)*(WEEKDAY(Feiertage!$A$2:$A$61,2)&lt;&gt;7)),"")))</f>
        <v/>
      </c>
      <c r="G289" s="23" t="n"/>
      <c r="H289" s="25">
        <f>IF(OR($C289="",T($D289)&lt;&gt;"Urlaub",T($E289)="abgelehnt"),"",ROUND(N($F289)+N($G289),2))</f>
        <v/>
      </c>
      <c r="I289" s="21" t="n"/>
    </row>
    <row r="290">
      <c r="A290" s="20" t="n"/>
      <c r="B290" s="20" t="n"/>
      <c r="C290" s="21" t="n"/>
      <c r="D290" s="21" t="n"/>
      <c r="E290" s="21" t="n"/>
      <c r="F290" s="25">
        <f>IF(OR($A290="",$B290="",$C290=""),"",IF(N(IFERROR(INDEX(Personen!$D$2:$D$61,MATCH($C290,Personen!$B$2:$B$61,0)),0))=5,NETWORKDAYS($A290,$B290,Feiertage!$A$2:$A$61),IF(N(IFERROR(INDEX(Personen!$D$2:$D$61,MATCH($C290,Personen!$B$2:$B$61,0)),0))=6,($B290-$A290+1)-INT(($B290-$A290+WEEKDAY($A290,2))/7)-SUMPRODUCT((Feiertage!$A$2:$A$61&gt;=$A290)*(Feiertage!$A$2:$A$61&lt;=$B290)*(WEEKDAY(Feiertage!$A$2:$A$61,2)&lt;&gt;7)),"")))</f>
        <v/>
      </c>
      <c r="G290" s="23" t="n"/>
      <c r="H290" s="25">
        <f>IF(OR($C290="",T($D290)&lt;&gt;"Urlaub",T($E290)="abgelehnt"),"",ROUND(N($F290)+N($G290),2))</f>
        <v/>
      </c>
      <c r="I290" s="21" t="n"/>
    </row>
    <row r="291">
      <c r="A291" s="20" t="n"/>
      <c r="B291" s="20" t="n"/>
      <c r="C291" s="21" t="n"/>
      <c r="D291" s="21" t="n"/>
      <c r="E291" s="21" t="n"/>
      <c r="F291" s="25">
        <f>IF(OR($A291="",$B291="",$C291=""),"",IF(N(IFERROR(INDEX(Personen!$D$2:$D$61,MATCH($C291,Personen!$B$2:$B$61,0)),0))=5,NETWORKDAYS($A291,$B291,Feiertage!$A$2:$A$61),IF(N(IFERROR(INDEX(Personen!$D$2:$D$61,MATCH($C291,Personen!$B$2:$B$61,0)),0))=6,($B291-$A291+1)-INT(($B291-$A291+WEEKDAY($A291,2))/7)-SUMPRODUCT((Feiertage!$A$2:$A$61&gt;=$A291)*(Feiertage!$A$2:$A$61&lt;=$B291)*(WEEKDAY(Feiertage!$A$2:$A$61,2)&lt;&gt;7)),"")))</f>
        <v/>
      </c>
      <c r="G291" s="23" t="n"/>
      <c r="H291" s="25">
        <f>IF(OR($C291="",T($D291)&lt;&gt;"Urlaub",T($E291)="abgelehnt"),"",ROUND(N($F291)+N($G291),2))</f>
        <v/>
      </c>
      <c r="I291" s="21" t="n"/>
    </row>
    <row r="292">
      <c r="A292" s="20" t="n"/>
      <c r="B292" s="20" t="n"/>
      <c r="C292" s="21" t="n"/>
      <c r="D292" s="21" t="n"/>
      <c r="E292" s="21" t="n"/>
      <c r="F292" s="25">
        <f>IF(OR($A292="",$B292="",$C292=""),"",IF(N(IFERROR(INDEX(Personen!$D$2:$D$61,MATCH($C292,Personen!$B$2:$B$61,0)),0))=5,NETWORKDAYS($A292,$B292,Feiertage!$A$2:$A$61),IF(N(IFERROR(INDEX(Personen!$D$2:$D$61,MATCH($C292,Personen!$B$2:$B$61,0)),0))=6,($B292-$A292+1)-INT(($B292-$A292+WEEKDAY($A292,2))/7)-SUMPRODUCT((Feiertage!$A$2:$A$61&gt;=$A292)*(Feiertage!$A$2:$A$61&lt;=$B292)*(WEEKDAY(Feiertage!$A$2:$A$61,2)&lt;&gt;7)),"")))</f>
        <v/>
      </c>
      <c r="G292" s="23" t="n"/>
      <c r="H292" s="25">
        <f>IF(OR($C292="",T($D292)&lt;&gt;"Urlaub",T($E292)="abgelehnt"),"",ROUND(N($F292)+N($G292),2))</f>
        <v/>
      </c>
      <c r="I292" s="21" t="n"/>
    </row>
    <row r="293">
      <c r="A293" s="20" t="n"/>
      <c r="B293" s="20" t="n"/>
      <c r="C293" s="21" t="n"/>
      <c r="D293" s="21" t="n"/>
      <c r="E293" s="21" t="n"/>
      <c r="F293" s="25">
        <f>IF(OR($A293="",$B293="",$C293=""),"",IF(N(IFERROR(INDEX(Personen!$D$2:$D$61,MATCH($C293,Personen!$B$2:$B$61,0)),0))=5,NETWORKDAYS($A293,$B293,Feiertage!$A$2:$A$61),IF(N(IFERROR(INDEX(Personen!$D$2:$D$61,MATCH($C293,Personen!$B$2:$B$61,0)),0))=6,($B293-$A293+1)-INT(($B293-$A293+WEEKDAY($A293,2))/7)-SUMPRODUCT((Feiertage!$A$2:$A$61&gt;=$A293)*(Feiertage!$A$2:$A$61&lt;=$B293)*(WEEKDAY(Feiertage!$A$2:$A$61,2)&lt;&gt;7)),"")))</f>
        <v/>
      </c>
      <c r="G293" s="23" t="n"/>
      <c r="H293" s="25">
        <f>IF(OR($C293="",T($D293)&lt;&gt;"Urlaub",T($E293)="abgelehnt"),"",ROUND(N($F293)+N($G293),2))</f>
        <v/>
      </c>
      <c r="I293" s="21" t="n"/>
    </row>
    <row r="294">
      <c r="A294" s="20" t="n"/>
      <c r="B294" s="20" t="n"/>
      <c r="C294" s="21" t="n"/>
      <c r="D294" s="21" t="n"/>
      <c r="E294" s="21" t="n"/>
      <c r="F294" s="25">
        <f>IF(OR($A294="",$B294="",$C294=""),"",IF(N(IFERROR(INDEX(Personen!$D$2:$D$61,MATCH($C294,Personen!$B$2:$B$61,0)),0))=5,NETWORKDAYS($A294,$B294,Feiertage!$A$2:$A$61),IF(N(IFERROR(INDEX(Personen!$D$2:$D$61,MATCH($C294,Personen!$B$2:$B$61,0)),0))=6,($B294-$A294+1)-INT(($B294-$A294+WEEKDAY($A294,2))/7)-SUMPRODUCT((Feiertage!$A$2:$A$61&gt;=$A294)*(Feiertage!$A$2:$A$61&lt;=$B294)*(WEEKDAY(Feiertage!$A$2:$A$61,2)&lt;&gt;7)),"")))</f>
        <v/>
      </c>
      <c r="G294" s="23" t="n"/>
      <c r="H294" s="25">
        <f>IF(OR($C294="",T($D294)&lt;&gt;"Urlaub",T($E294)="abgelehnt"),"",ROUND(N($F294)+N($G294),2))</f>
        <v/>
      </c>
      <c r="I294" s="21" t="n"/>
    </row>
    <row r="295">
      <c r="A295" s="20" t="n"/>
      <c r="B295" s="20" t="n"/>
      <c r="C295" s="21" t="n"/>
      <c r="D295" s="21" t="n"/>
      <c r="E295" s="21" t="n"/>
      <c r="F295" s="25">
        <f>IF(OR($A295="",$B295="",$C295=""),"",IF(N(IFERROR(INDEX(Personen!$D$2:$D$61,MATCH($C295,Personen!$B$2:$B$61,0)),0))=5,NETWORKDAYS($A295,$B295,Feiertage!$A$2:$A$61),IF(N(IFERROR(INDEX(Personen!$D$2:$D$61,MATCH($C295,Personen!$B$2:$B$61,0)),0))=6,($B295-$A295+1)-INT(($B295-$A295+WEEKDAY($A295,2))/7)-SUMPRODUCT((Feiertage!$A$2:$A$61&gt;=$A295)*(Feiertage!$A$2:$A$61&lt;=$B295)*(WEEKDAY(Feiertage!$A$2:$A$61,2)&lt;&gt;7)),"")))</f>
        <v/>
      </c>
      <c r="G295" s="23" t="n"/>
      <c r="H295" s="25">
        <f>IF(OR($C295="",T($D295)&lt;&gt;"Urlaub",T($E295)="abgelehnt"),"",ROUND(N($F295)+N($G295),2))</f>
        <v/>
      </c>
      <c r="I295" s="21" t="n"/>
    </row>
    <row r="296">
      <c r="A296" s="20" t="n"/>
      <c r="B296" s="20" t="n"/>
      <c r="C296" s="21" t="n"/>
      <c r="D296" s="21" t="n"/>
      <c r="E296" s="21" t="n"/>
      <c r="F296" s="25">
        <f>IF(OR($A296="",$B296="",$C296=""),"",IF(N(IFERROR(INDEX(Personen!$D$2:$D$61,MATCH($C296,Personen!$B$2:$B$61,0)),0))=5,NETWORKDAYS($A296,$B296,Feiertage!$A$2:$A$61),IF(N(IFERROR(INDEX(Personen!$D$2:$D$61,MATCH($C296,Personen!$B$2:$B$61,0)),0))=6,($B296-$A296+1)-INT(($B296-$A296+WEEKDAY($A296,2))/7)-SUMPRODUCT((Feiertage!$A$2:$A$61&gt;=$A296)*(Feiertage!$A$2:$A$61&lt;=$B296)*(WEEKDAY(Feiertage!$A$2:$A$61,2)&lt;&gt;7)),"")))</f>
        <v/>
      </c>
      <c r="G296" s="23" t="n"/>
      <c r="H296" s="25">
        <f>IF(OR($C296="",T($D296)&lt;&gt;"Urlaub",T($E296)="abgelehnt"),"",ROUND(N($F296)+N($G296),2))</f>
        <v/>
      </c>
      <c r="I296" s="21" t="n"/>
    </row>
    <row r="297">
      <c r="A297" s="20" t="n"/>
      <c r="B297" s="20" t="n"/>
      <c r="C297" s="21" t="n"/>
      <c r="D297" s="21" t="n"/>
      <c r="E297" s="21" t="n"/>
      <c r="F297" s="25">
        <f>IF(OR($A297="",$B297="",$C297=""),"",IF(N(IFERROR(INDEX(Personen!$D$2:$D$61,MATCH($C297,Personen!$B$2:$B$61,0)),0))=5,NETWORKDAYS($A297,$B297,Feiertage!$A$2:$A$61),IF(N(IFERROR(INDEX(Personen!$D$2:$D$61,MATCH($C297,Personen!$B$2:$B$61,0)),0))=6,($B297-$A297+1)-INT(($B297-$A297+WEEKDAY($A297,2))/7)-SUMPRODUCT((Feiertage!$A$2:$A$61&gt;=$A297)*(Feiertage!$A$2:$A$61&lt;=$B297)*(WEEKDAY(Feiertage!$A$2:$A$61,2)&lt;&gt;7)),"")))</f>
        <v/>
      </c>
      <c r="G297" s="23" t="n"/>
      <c r="H297" s="25">
        <f>IF(OR($C297="",T($D297)&lt;&gt;"Urlaub",T($E297)="abgelehnt"),"",ROUND(N($F297)+N($G297),2))</f>
        <v/>
      </c>
      <c r="I297" s="21" t="n"/>
    </row>
    <row r="298">
      <c r="A298" s="20" t="n"/>
      <c r="B298" s="20" t="n"/>
      <c r="C298" s="21" t="n"/>
      <c r="D298" s="21" t="n"/>
      <c r="E298" s="21" t="n"/>
      <c r="F298" s="25">
        <f>IF(OR($A298="",$B298="",$C298=""),"",IF(N(IFERROR(INDEX(Personen!$D$2:$D$61,MATCH($C298,Personen!$B$2:$B$61,0)),0))=5,NETWORKDAYS($A298,$B298,Feiertage!$A$2:$A$61),IF(N(IFERROR(INDEX(Personen!$D$2:$D$61,MATCH($C298,Personen!$B$2:$B$61,0)),0))=6,($B298-$A298+1)-INT(($B298-$A298+WEEKDAY($A298,2))/7)-SUMPRODUCT((Feiertage!$A$2:$A$61&gt;=$A298)*(Feiertage!$A$2:$A$61&lt;=$B298)*(WEEKDAY(Feiertage!$A$2:$A$61,2)&lt;&gt;7)),"")))</f>
        <v/>
      </c>
      <c r="G298" s="23" t="n"/>
      <c r="H298" s="25">
        <f>IF(OR($C298="",T($D298)&lt;&gt;"Urlaub",T($E298)="abgelehnt"),"",ROUND(N($F298)+N($G298),2))</f>
        <v/>
      </c>
      <c r="I298" s="21" t="n"/>
    </row>
    <row r="299">
      <c r="A299" s="20" t="n"/>
      <c r="B299" s="20" t="n"/>
      <c r="C299" s="21" t="n"/>
      <c r="D299" s="21" t="n"/>
      <c r="E299" s="21" t="n"/>
      <c r="F299" s="25">
        <f>IF(OR($A299="",$B299="",$C299=""),"",IF(N(IFERROR(INDEX(Personen!$D$2:$D$61,MATCH($C299,Personen!$B$2:$B$61,0)),0))=5,NETWORKDAYS($A299,$B299,Feiertage!$A$2:$A$61),IF(N(IFERROR(INDEX(Personen!$D$2:$D$61,MATCH($C299,Personen!$B$2:$B$61,0)),0))=6,($B299-$A299+1)-INT(($B299-$A299+WEEKDAY($A299,2))/7)-SUMPRODUCT((Feiertage!$A$2:$A$61&gt;=$A299)*(Feiertage!$A$2:$A$61&lt;=$B299)*(WEEKDAY(Feiertage!$A$2:$A$61,2)&lt;&gt;7)),"")))</f>
        <v/>
      </c>
      <c r="G299" s="23" t="n"/>
      <c r="H299" s="25">
        <f>IF(OR($C299="",T($D299)&lt;&gt;"Urlaub",T($E299)="abgelehnt"),"",ROUND(N($F299)+N($G299),2))</f>
        <v/>
      </c>
      <c r="I299" s="21" t="n"/>
    </row>
    <row r="300">
      <c r="A300" s="20" t="n"/>
      <c r="B300" s="20" t="n"/>
      <c r="C300" s="21" t="n"/>
      <c r="D300" s="21" t="n"/>
      <c r="E300" s="21" t="n"/>
      <c r="F300" s="25">
        <f>IF(OR($A300="",$B300="",$C300=""),"",IF(N(IFERROR(INDEX(Personen!$D$2:$D$61,MATCH($C300,Personen!$B$2:$B$61,0)),0))=5,NETWORKDAYS($A300,$B300,Feiertage!$A$2:$A$61),IF(N(IFERROR(INDEX(Personen!$D$2:$D$61,MATCH($C300,Personen!$B$2:$B$61,0)),0))=6,($B300-$A300+1)-INT(($B300-$A300+WEEKDAY($A300,2))/7)-SUMPRODUCT((Feiertage!$A$2:$A$61&gt;=$A300)*(Feiertage!$A$2:$A$61&lt;=$B300)*(WEEKDAY(Feiertage!$A$2:$A$61,2)&lt;&gt;7)),"")))</f>
        <v/>
      </c>
      <c r="G300" s="23" t="n"/>
      <c r="H300" s="25">
        <f>IF(OR($C300="",T($D300)&lt;&gt;"Urlaub",T($E300)="abgelehnt"),"",ROUND(N($F300)+N($G300),2))</f>
        <v/>
      </c>
      <c r="I300" s="21" t="n"/>
    </row>
    <row r="301">
      <c r="A301" s="20" t="n"/>
      <c r="B301" s="20" t="n"/>
      <c r="C301" s="21" t="n"/>
      <c r="D301" s="21" t="n"/>
      <c r="E301" s="21" t="n"/>
      <c r="F301" s="25">
        <f>IF(OR($A301="",$B301="",$C301=""),"",IF(N(IFERROR(INDEX(Personen!$D$2:$D$61,MATCH($C301,Personen!$B$2:$B$61,0)),0))=5,NETWORKDAYS($A301,$B301,Feiertage!$A$2:$A$61),IF(N(IFERROR(INDEX(Personen!$D$2:$D$61,MATCH($C301,Personen!$B$2:$B$61,0)),0))=6,($B301-$A301+1)-INT(($B301-$A301+WEEKDAY($A301,2))/7)-SUMPRODUCT((Feiertage!$A$2:$A$61&gt;=$A301)*(Feiertage!$A$2:$A$61&lt;=$B301)*(WEEKDAY(Feiertage!$A$2:$A$61,2)&lt;&gt;7)),"")))</f>
        <v/>
      </c>
      <c r="G301" s="23" t="n"/>
      <c r="H301" s="25">
        <f>IF(OR($C301="",T($D301)&lt;&gt;"Urlaub",T($E301)="abgelehnt"),"",ROUND(N($F301)+N($G301),2))</f>
        <v/>
      </c>
      <c r="I301" s="21" t="n"/>
    </row>
    <row r="302">
      <c r="A302" s="20" t="n"/>
      <c r="B302" s="20" t="n"/>
      <c r="C302" s="21" t="n"/>
      <c r="D302" s="21" t="n"/>
      <c r="E302" s="21" t="n"/>
      <c r="F302" s="25">
        <f>IF(OR($A302="",$B302="",$C302=""),"",IF(N(IFERROR(INDEX(Personen!$D$2:$D$61,MATCH($C302,Personen!$B$2:$B$61,0)),0))=5,NETWORKDAYS($A302,$B302,Feiertage!$A$2:$A$61),IF(N(IFERROR(INDEX(Personen!$D$2:$D$61,MATCH($C302,Personen!$B$2:$B$61,0)),0))=6,($B302-$A302+1)-INT(($B302-$A302+WEEKDAY($A302,2))/7)-SUMPRODUCT((Feiertage!$A$2:$A$61&gt;=$A302)*(Feiertage!$A$2:$A$61&lt;=$B302)*(WEEKDAY(Feiertage!$A$2:$A$61,2)&lt;&gt;7)),"")))</f>
        <v/>
      </c>
      <c r="G302" s="23" t="n"/>
      <c r="H302" s="25">
        <f>IF(OR($C302="",T($D302)&lt;&gt;"Urlaub",T($E302)="abgelehnt"),"",ROUND(N($F302)+N($G302),2))</f>
        <v/>
      </c>
      <c r="I302" s="21" t="n"/>
    </row>
    <row r="303">
      <c r="A303" s="20" t="n"/>
      <c r="B303" s="20" t="n"/>
      <c r="C303" s="21" t="n"/>
      <c r="D303" s="21" t="n"/>
      <c r="E303" s="21" t="n"/>
      <c r="F303" s="25">
        <f>IF(OR($A303="",$B303="",$C303=""),"",IF(N(IFERROR(INDEX(Personen!$D$2:$D$61,MATCH($C303,Personen!$B$2:$B$61,0)),0))=5,NETWORKDAYS($A303,$B303,Feiertage!$A$2:$A$61),IF(N(IFERROR(INDEX(Personen!$D$2:$D$61,MATCH($C303,Personen!$B$2:$B$61,0)),0))=6,($B303-$A303+1)-INT(($B303-$A303+WEEKDAY($A303,2))/7)-SUMPRODUCT((Feiertage!$A$2:$A$61&gt;=$A303)*(Feiertage!$A$2:$A$61&lt;=$B303)*(WEEKDAY(Feiertage!$A$2:$A$61,2)&lt;&gt;7)),"")))</f>
        <v/>
      </c>
      <c r="G303" s="23" t="n"/>
      <c r="H303" s="25">
        <f>IF(OR($C303="",T($D303)&lt;&gt;"Urlaub",T($E303)="abgelehnt"),"",ROUND(N($F303)+N($G303),2))</f>
        <v/>
      </c>
      <c r="I303" s="21" t="n"/>
    </row>
    <row r="304">
      <c r="A304" s="20" t="n"/>
      <c r="B304" s="20" t="n"/>
      <c r="C304" s="21" t="n"/>
      <c r="D304" s="21" t="n"/>
      <c r="E304" s="21" t="n"/>
      <c r="F304" s="25">
        <f>IF(OR($A304="",$B304="",$C304=""),"",IF(N(IFERROR(INDEX(Personen!$D$2:$D$61,MATCH($C304,Personen!$B$2:$B$61,0)),0))=5,NETWORKDAYS($A304,$B304,Feiertage!$A$2:$A$61),IF(N(IFERROR(INDEX(Personen!$D$2:$D$61,MATCH($C304,Personen!$B$2:$B$61,0)),0))=6,($B304-$A304+1)-INT(($B304-$A304+WEEKDAY($A304,2))/7)-SUMPRODUCT((Feiertage!$A$2:$A$61&gt;=$A304)*(Feiertage!$A$2:$A$61&lt;=$B304)*(WEEKDAY(Feiertage!$A$2:$A$61,2)&lt;&gt;7)),"")))</f>
        <v/>
      </c>
      <c r="G304" s="23" t="n"/>
      <c r="H304" s="25">
        <f>IF(OR($C304="",T($D304)&lt;&gt;"Urlaub",T($E304)="abgelehnt"),"",ROUND(N($F304)+N($G304),2))</f>
        <v/>
      </c>
      <c r="I304" s="21" t="n"/>
    </row>
    <row r="305">
      <c r="A305" s="20" t="n"/>
      <c r="B305" s="20" t="n"/>
      <c r="C305" s="21" t="n"/>
      <c r="D305" s="21" t="n"/>
      <c r="E305" s="21" t="n"/>
      <c r="F305" s="25">
        <f>IF(OR($A305="",$B305="",$C305=""),"",IF(N(IFERROR(INDEX(Personen!$D$2:$D$61,MATCH($C305,Personen!$B$2:$B$61,0)),0))=5,NETWORKDAYS($A305,$B305,Feiertage!$A$2:$A$61),IF(N(IFERROR(INDEX(Personen!$D$2:$D$61,MATCH($C305,Personen!$B$2:$B$61,0)),0))=6,($B305-$A305+1)-INT(($B305-$A305+WEEKDAY($A305,2))/7)-SUMPRODUCT((Feiertage!$A$2:$A$61&gt;=$A305)*(Feiertage!$A$2:$A$61&lt;=$B305)*(WEEKDAY(Feiertage!$A$2:$A$61,2)&lt;&gt;7)),"")))</f>
        <v/>
      </c>
      <c r="G305" s="23" t="n"/>
      <c r="H305" s="25">
        <f>IF(OR($C305="",T($D305)&lt;&gt;"Urlaub",T($E305)="abgelehnt"),"",ROUND(N($F305)+N($G305),2))</f>
        <v/>
      </c>
      <c r="I305" s="21" t="n"/>
    </row>
    <row r="306">
      <c r="A306" s="20" t="n"/>
      <c r="B306" s="20" t="n"/>
      <c r="C306" s="21" t="n"/>
      <c r="D306" s="21" t="n"/>
      <c r="E306" s="21" t="n"/>
      <c r="F306" s="25">
        <f>IF(OR($A306="",$B306="",$C306=""),"",IF(N(IFERROR(INDEX(Personen!$D$2:$D$61,MATCH($C306,Personen!$B$2:$B$61,0)),0))=5,NETWORKDAYS($A306,$B306,Feiertage!$A$2:$A$61),IF(N(IFERROR(INDEX(Personen!$D$2:$D$61,MATCH($C306,Personen!$B$2:$B$61,0)),0))=6,($B306-$A306+1)-INT(($B306-$A306+WEEKDAY($A306,2))/7)-SUMPRODUCT((Feiertage!$A$2:$A$61&gt;=$A306)*(Feiertage!$A$2:$A$61&lt;=$B306)*(WEEKDAY(Feiertage!$A$2:$A$61,2)&lt;&gt;7)),"")))</f>
        <v/>
      </c>
      <c r="G306" s="23" t="n"/>
      <c r="H306" s="25">
        <f>IF(OR($C306="",T($D306)&lt;&gt;"Urlaub",T($E306)="abgelehnt"),"",ROUND(N($F306)+N($G306),2))</f>
        <v/>
      </c>
      <c r="I306" s="21" t="n"/>
    </row>
    <row r="307">
      <c r="A307" s="20" t="n"/>
      <c r="B307" s="20" t="n"/>
      <c r="C307" s="21" t="n"/>
      <c r="D307" s="21" t="n"/>
      <c r="E307" s="21" t="n"/>
      <c r="F307" s="25">
        <f>IF(OR($A307="",$B307="",$C307=""),"",IF(N(IFERROR(INDEX(Personen!$D$2:$D$61,MATCH($C307,Personen!$B$2:$B$61,0)),0))=5,NETWORKDAYS($A307,$B307,Feiertage!$A$2:$A$61),IF(N(IFERROR(INDEX(Personen!$D$2:$D$61,MATCH($C307,Personen!$B$2:$B$61,0)),0))=6,($B307-$A307+1)-INT(($B307-$A307+WEEKDAY($A307,2))/7)-SUMPRODUCT((Feiertage!$A$2:$A$61&gt;=$A307)*(Feiertage!$A$2:$A$61&lt;=$B307)*(WEEKDAY(Feiertage!$A$2:$A$61,2)&lt;&gt;7)),"")))</f>
        <v/>
      </c>
      <c r="G307" s="23" t="n"/>
      <c r="H307" s="25">
        <f>IF(OR($C307="",T($D307)&lt;&gt;"Urlaub",T($E307)="abgelehnt"),"",ROUND(N($F307)+N($G307),2))</f>
        <v/>
      </c>
      <c r="I307" s="21" t="n"/>
    </row>
    <row r="308">
      <c r="A308" s="20" t="n"/>
      <c r="B308" s="20" t="n"/>
      <c r="C308" s="21" t="n"/>
      <c r="D308" s="21" t="n"/>
      <c r="E308" s="21" t="n"/>
      <c r="F308" s="25">
        <f>IF(OR($A308="",$B308="",$C308=""),"",IF(N(IFERROR(INDEX(Personen!$D$2:$D$61,MATCH($C308,Personen!$B$2:$B$61,0)),0))=5,NETWORKDAYS($A308,$B308,Feiertage!$A$2:$A$61),IF(N(IFERROR(INDEX(Personen!$D$2:$D$61,MATCH($C308,Personen!$B$2:$B$61,0)),0))=6,($B308-$A308+1)-INT(($B308-$A308+WEEKDAY($A308,2))/7)-SUMPRODUCT((Feiertage!$A$2:$A$61&gt;=$A308)*(Feiertage!$A$2:$A$61&lt;=$B308)*(WEEKDAY(Feiertage!$A$2:$A$61,2)&lt;&gt;7)),"")))</f>
        <v/>
      </c>
      <c r="G308" s="23" t="n"/>
      <c r="H308" s="25">
        <f>IF(OR($C308="",T($D308)&lt;&gt;"Urlaub",T($E308)="abgelehnt"),"",ROUND(N($F308)+N($G308),2))</f>
        <v/>
      </c>
      <c r="I308" s="21" t="n"/>
    </row>
    <row r="309">
      <c r="A309" s="20" t="n"/>
      <c r="B309" s="20" t="n"/>
      <c r="C309" s="21" t="n"/>
      <c r="D309" s="21" t="n"/>
      <c r="E309" s="21" t="n"/>
      <c r="F309" s="25">
        <f>IF(OR($A309="",$B309="",$C309=""),"",IF(N(IFERROR(INDEX(Personen!$D$2:$D$61,MATCH($C309,Personen!$B$2:$B$61,0)),0))=5,NETWORKDAYS($A309,$B309,Feiertage!$A$2:$A$61),IF(N(IFERROR(INDEX(Personen!$D$2:$D$61,MATCH($C309,Personen!$B$2:$B$61,0)),0))=6,($B309-$A309+1)-INT(($B309-$A309+WEEKDAY($A309,2))/7)-SUMPRODUCT((Feiertage!$A$2:$A$61&gt;=$A309)*(Feiertage!$A$2:$A$61&lt;=$B309)*(WEEKDAY(Feiertage!$A$2:$A$61,2)&lt;&gt;7)),"")))</f>
        <v/>
      </c>
      <c r="G309" s="23" t="n"/>
      <c r="H309" s="25">
        <f>IF(OR($C309="",T($D309)&lt;&gt;"Urlaub",T($E309)="abgelehnt"),"",ROUND(N($F309)+N($G309),2))</f>
        <v/>
      </c>
      <c r="I309" s="21" t="n"/>
    </row>
    <row r="310">
      <c r="A310" s="20" t="n"/>
      <c r="B310" s="20" t="n"/>
      <c r="C310" s="21" t="n"/>
      <c r="D310" s="21" t="n"/>
      <c r="E310" s="21" t="n"/>
      <c r="F310" s="25">
        <f>IF(OR($A310="",$B310="",$C310=""),"",IF(N(IFERROR(INDEX(Personen!$D$2:$D$61,MATCH($C310,Personen!$B$2:$B$61,0)),0))=5,NETWORKDAYS($A310,$B310,Feiertage!$A$2:$A$61),IF(N(IFERROR(INDEX(Personen!$D$2:$D$61,MATCH($C310,Personen!$B$2:$B$61,0)),0))=6,($B310-$A310+1)-INT(($B310-$A310+WEEKDAY($A310,2))/7)-SUMPRODUCT((Feiertage!$A$2:$A$61&gt;=$A310)*(Feiertage!$A$2:$A$61&lt;=$B310)*(WEEKDAY(Feiertage!$A$2:$A$61,2)&lt;&gt;7)),"")))</f>
        <v/>
      </c>
      <c r="G310" s="23" t="n"/>
      <c r="H310" s="25">
        <f>IF(OR($C310="",T($D310)&lt;&gt;"Urlaub",T($E310)="abgelehnt"),"",ROUND(N($F310)+N($G310),2))</f>
        <v/>
      </c>
      <c r="I310" s="21" t="n"/>
    </row>
    <row r="311">
      <c r="A311" s="20" t="n"/>
      <c r="B311" s="20" t="n"/>
      <c r="C311" s="21" t="n"/>
      <c r="D311" s="21" t="n"/>
      <c r="E311" s="21" t="n"/>
      <c r="F311" s="25">
        <f>IF(OR($A311="",$B311="",$C311=""),"",IF(N(IFERROR(INDEX(Personen!$D$2:$D$61,MATCH($C311,Personen!$B$2:$B$61,0)),0))=5,NETWORKDAYS($A311,$B311,Feiertage!$A$2:$A$61),IF(N(IFERROR(INDEX(Personen!$D$2:$D$61,MATCH($C311,Personen!$B$2:$B$61,0)),0))=6,($B311-$A311+1)-INT(($B311-$A311+WEEKDAY($A311,2))/7)-SUMPRODUCT((Feiertage!$A$2:$A$61&gt;=$A311)*(Feiertage!$A$2:$A$61&lt;=$B311)*(WEEKDAY(Feiertage!$A$2:$A$61,2)&lt;&gt;7)),"")))</f>
        <v/>
      </c>
      <c r="G311" s="23" t="n"/>
      <c r="H311" s="25">
        <f>IF(OR($C311="",T($D311)&lt;&gt;"Urlaub",T($E311)="abgelehnt"),"",ROUND(N($F311)+N($G311),2))</f>
        <v/>
      </c>
      <c r="I311" s="21" t="n"/>
    </row>
    <row r="312">
      <c r="A312" s="20" t="n"/>
      <c r="B312" s="20" t="n"/>
      <c r="C312" s="21" t="n"/>
      <c r="D312" s="21" t="n"/>
      <c r="E312" s="21" t="n"/>
      <c r="F312" s="25">
        <f>IF(OR($A312="",$B312="",$C312=""),"",IF(N(IFERROR(INDEX(Personen!$D$2:$D$61,MATCH($C312,Personen!$B$2:$B$61,0)),0))=5,NETWORKDAYS($A312,$B312,Feiertage!$A$2:$A$61),IF(N(IFERROR(INDEX(Personen!$D$2:$D$61,MATCH($C312,Personen!$B$2:$B$61,0)),0))=6,($B312-$A312+1)-INT(($B312-$A312+WEEKDAY($A312,2))/7)-SUMPRODUCT((Feiertage!$A$2:$A$61&gt;=$A312)*(Feiertage!$A$2:$A$61&lt;=$B312)*(WEEKDAY(Feiertage!$A$2:$A$61,2)&lt;&gt;7)),"")))</f>
        <v/>
      </c>
      <c r="G312" s="23" t="n"/>
      <c r="H312" s="25">
        <f>IF(OR($C312="",T($D312)&lt;&gt;"Urlaub",T($E312)="abgelehnt"),"",ROUND(N($F312)+N($G312),2))</f>
        <v/>
      </c>
      <c r="I312" s="21" t="n"/>
    </row>
    <row r="313">
      <c r="A313" s="20" t="n"/>
      <c r="B313" s="20" t="n"/>
      <c r="C313" s="21" t="n"/>
      <c r="D313" s="21" t="n"/>
      <c r="E313" s="21" t="n"/>
      <c r="F313" s="25">
        <f>IF(OR($A313="",$B313="",$C313=""),"",IF(N(IFERROR(INDEX(Personen!$D$2:$D$61,MATCH($C313,Personen!$B$2:$B$61,0)),0))=5,NETWORKDAYS($A313,$B313,Feiertage!$A$2:$A$61),IF(N(IFERROR(INDEX(Personen!$D$2:$D$61,MATCH($C313,Personen!$B$2:$B$61,0)),0))=6,($B313-$A313+1)-INT(($B313-$A313+WEEKDAY($A313,2))/7)-SUMPRODUCT((Feiertage!$A$2:$A$61&gt;=$A313)*(Feiertage!$A$2:$A$61&lt;=$B313)*(WEEKDAY(Feiertage!$A$2:$A$61,2)&lt;&gt;7)),"")))</f>
        <v/>
      </c>
      <c r="G313" s="23" t="n"/>
      <c r="H313" s="25">
        <f>IF(OR($C313="",T($D313)&lt;&gt;"Urlaub",T($E313)="abgelehnt"),"",ROUND(N($F313)+N($G313),2))</f>
        <v/>
      </c>
      <c r="I313" s="21" t="n"/>
    </row>
    <row r="314">
      <c r="A314" s="20" t="n"/>
      <c r="B314" s="20" t="n"/>
      <c r="C314" s="21" t="n"/>
      <c r="D314" s="21" t="n"/>
      <c r="E314" s="21" t="n"/>
      <c r="F314" s="25">
        <f>IF(OR($A314="",$B314="",$C314=""),"",IF(N(IFERROR(INDEX(Personen!$D$2:$D$61,MATCH($C314,Personen!$B$2:$B$61,0)),0))=5,NETWORKDAYS($A314,$B314,Feiertage!$A$2:$A$61),IF(N(IFERROR(INDEX(Personen!$D$2:$D$61,MATCH($C314,Personen!$B$2:$B$61,0)),0))=6,($B314-$A314+1)-INT(($B314-$A314+WEEKDAY($A314,2))/7)-SUMPRODUCT((Feiertage!$A$2:$A$61&gt;=$A314)*(Feiertage!$A$2:$A$61&lt;=$B314)*(WEEKDAY(Feiertage!$A$2:$A$61,2)&lt;&gt;7)),"")))</f>
        <v/>
      </c>
      <c r="G314" s="23" t="n"/>
      <c r="H314" s="25">
        <f>IF(OR($C314="",T($D314)&lt;&gt;"Urlaub",T($E314)="abgelehnt"),"",ROUND(N($F314)+N($G314),2))</f>
        <v/>
      </c>
      <c r="I314" s="21" t="n"/>
    </row>
    <row r="315">
      <c r="A315" s="20" t="n"/>
      <c r="B315" s="20" t="n"/>
      <c r="C315" s="21" t="n"/>
      <c r="D315" s="21" t="n"/>
      <c r="E315" s="21" t="n"/>
      <c r="F315" s="25">
        <f>IF(OR($A315="",$B315="",$C315=""),"",IF(N(IFERROR(INDEX(Personen!$D$2:$D$61,MATCH($C315,Personen!$B$2:$B$61,0)),0))=5,NETWORKDAYS($A315,$B315,Feiertage!$A$2:$A$61),IF(N(IFERROR(INDEX(Personen!$D$2:$D$61,MATCH($C315,Personen!$B$2:$B$61,0)),0))=6,($B315-$A315+1)-INT(($B315-$A315+WEEKDAY($A315,2))/7)-SUMPRODUCT((Feiertage!$A$2:$A$61&gt;=$A315)*(Feiertage!$A$2:$A$61&lt;=$B315)*(WEEKDAY(Feiertage!$A$2:$A$61,2)&lt;&gt;7)),"")))</f>
        <v/>
      </c>
      <c r="G315" s="23" t="n"/>
      <c r="H315" s="25">
        <f>IF(OR($C315="",T($D315)&lt;&gt;"Urlaub",T($E315)="abgelehnt"),"",ROUND(N($F315)+N($G315),2))</f>
        <v/>
      </c>
      <c r="I315" s="21" t="n"/>
    </row>
    <row r="316">
      <c r="A316" s="20" t="n"/>
      <c r="B316" s="20" t="n"/>
      <c r="C316" s="21" t="n"/>
      <c r="D316" s="21" t="n"/>
      <c r="E316" s="21" t="n"/>
      <c r="F316" s="25">
        <f>IF(OR($A316="",$B316="",$C316=""),"",IF(N(IFERROR(INDEX(Personen!$D$2:$D$61,MATCH($C316,Personen!$B$2:$B$61,0)),0))=5,NETWORKDAYS($A316,$B316,Feiertage!$A$2:$A$61),IF(N(IFERROR(INDEX(Personen!$D$2:$D$61,MATCH($C316,Personen!$B$2:$B$61,0)),0))=6,($B316-$A316+1)-INT(($B316-$A316+WEEKDAY($A316,2))/7)-SUMPRODUCT((Feiertage!$A$2:$A$61&gt;=$A316)*(Feiertage!$A$2:$A$61&lt;=$B316)*(WEEKDAY(Feiertage!$A$2:$A$61,2)&lt;&gt;7)),"")))</f>
        <v/>
      </c>
      <c r="G316" s="23" t="n"/>
      <c r="H316" s="25">
        <f>IF(OR($C316="",T($D316)&lt;&gt;"Urlaub",T($E316)="abgelehnt"),"",ROUND(N($F316)+N($G316),2))</f>
        <v/>
      </c>
      <c r="I316" s="21" t="n"/>
    </row>
    <row r="317">
      <c r="A317" s="20" t="n"/>
      <c r="B317" s="20" t="n"/>
      <c r="C317" s="21" t="n"/>
      <c r="D317" s="21" t="n"/>
      <c r="E317" s="21" t="n"/>
      <c r="F317" s="25">
        <f>IF(OR($A317="",$B317="",$C317=""),"",IF(N(IFERROR(INDEX(Personen!$D$2:$D$61,MATCH($C317,Personen!$B$2:$B$61,0)),0))=5,NETWORKDAYS($A317,$B317,Feiertage!$A$2:$A$61),IF(N(IFERROR(INDEX(Personen!$D$2:$D$61,MATCH($C317,Personen!$B$2:$B$61,0)),0))=6,($B317-$A317+1)-INT(($B317-$A317+WEEKDAY($A317,2))/7)-SUMPRODUCT((Feiertage!$A$2:$A$61&gt;=$A317)*(Feiertage!$A$2:$A$61&lt;=$B317)*(WEEKDAY(Feiertage!$A$2:$A$61,2)&lt;&gt;7)),"")))</f>
        <v/>
      </c>
      <c r="G317" s="23" t="n"/>
      <c r="H317" s="25">
        <f>IF(OR($C317="",T($D317)&lt;&gt;"Urlaub",T($E317)="abgelehnt"),"",ROUND(N($F317)+N($G317),2))</f>
        <v/>
      </c>
      <c r="I317" s="21" t="n"/>
    </row>
    <row r="318">
      <c r="A318" s="20" t="n"/>
      <c r="B318" s="20" t="n"/>
      <c r="C318" s="21" t="n"/>
      <c r="D318" s="21" t="n"/>
      <c r="E318" s="21" t="n"/>
      <c r="F318" s="25">
        <f>IF(OR($A318="",$B318="",$C318=""),"",IF(N(IFERROR(INDEX(Personen!$D$2:$D$61,MATCH($C318,Personen!$B$2:$B$61,0)),0))=5,NETWORKDAYS($A318,$B318,Feiertage!$A$2:$A$61),IF(N(IFERROR(INDEX(Personen!$D$2:$D$61,MATCH($C318,Personen!$B$2:$B$61,0)),0))=6,($B318-$A318+1)-INT(($B318-$A318+WEEKDAY($A318,2))/7)-SUMPRODUCT((Feiertage!$A$2:$A$61&gt;=$A318)*(Feiertage!$A$2:$A$61&lt;=$B318)*(WEEKDAY(Feiertage!$A$2:$A$61,2)&lt;&gt;7)),"")))</f>
        <v/>
      </c>
      <c r="G318" s="23" t="n"/>
      <c r="H318" s="25">
        <f>IF(OR($C318="",T($D318)&lt;&gt;"Urlaub",T($E318)="abgelehnt"),"",ROUND(N($F318)+N($G318),2))</f>
        <v/>
      </c>
      <c r="I318" s="21" t="n"/>
    </row>
    <row r="319">
      <c r="A319" s="20" t="n"/>
      <c r="B319" s="20" t="n"/>
      <c r="C319" s="21" t="n"/>
      <c r="D319" s="21" t="n"/>
      <c r="E319" s="21" t="n"/>
      <c r="F319" s="25">
        <f>IF(OR($A319="",$B319="",$C319=""),"",IF(N(IFERROR(INDEX(Personen!$D$2:$D$61,MATCH($C319,Personen!$B$2:$B$61,0)),0))=5,NETWORKDAYS($A319,$B319,Feiertage!$A$2:$A$61),IF(N(IFERROR(INDEX(Personen!$D$2:$D$61,MATCH($C319,Personen!$B$2:$B$61,0)),0))=6,($B319-$A319+1)-INT(($B319-$A319+WEEKDAY($A319,2))/7)-SUMPRODUCT((Feiertage!$A$2:$A$61&gt;=$A319)*(Feiertage!$A$2:$A$61&lt;=$B319)*(WEEKDAY(Feiertage!$A$2:$A$61,2)&lt;&gt;7)),"")))</f>
        <v/>
      </c>
      <c r="G319" s="23" t="n"/>
      <c r="H319" s="25">
        <f>IF(OR($C319="",T($D319)&lt;&gt;"Urlaub",T($E319)="abgelehnt"),"",ROUND(N($F319)+N($G319),2))</f>
        <v/>
      </c>
      <c r="I319" s="21" t="n"/>
    </row>
    <row r="320">
      <c r="A320" s="20" t="n"/>
      <c r="B320" s="20" t="n"/>
      <c r="C320" s="21" t="n"/>
      <c r="D320" s="21" t="n"/>
      <c r="E320" s="21" t="n"/>
      <c r="F320" s="25">
        <f>IF(OR($A320="",$B320="",$C320=""),"",IF(N(IFERROR(INDEX(Personen!$D$2:$D$61,MATCH($C320,Personen!$B$2:$B$61,0)),0))=5,NETWORKDAYS($A320,$B320,Feiertage!$A$2:$A$61),IF(N(IFERROR(INDEX(Personen!$D$2:$D$61,MATCH($C320,Personen!$B$2:$B$61,0)),0))=6,($B320-$A320+1)-INT(($B320-$A320+WEEKDAY($A320,2))/7)-SUMPRODUCT((Feiertage!$A$2:$A$61&gt;=$A320)*(Feiertage!$A$2:$A$61&lt;=$B320)*(WEEKDAY(Feiertage!$A$2:$A$61,2)&lt;&gt;7)),"")))</f>
        <v/>
      </c>
      <c r="G320" s="23" t="n"/>
      <c r="H320" s="25">
        <f>IF(OR($C320="",T($D320)&lt;&gt;"Urlaub",T($E320)="abgelehnt"),"",ROUND(N($F320)+N($G320),2))</f>
        <v/>
      </c>
      <c r="I320" s="21" t="n"/>
    </row>
    <row r="321">
      <c r="A321" s="20" t="n"/>
      <c r="B321" s="20" t="n"/>
      <c r="C321" s="21" t="n"/>
      <c r="D321" s="21" t="n"/>
      <c r="E321" s="21" t="n"/>
      <c r="F321" s="25">
        <f>IF(OR($A321="",$B321="",$C321=""),"",IF(N(IFERROR(INDEX(Personen!$D$2:$D$61,MATCH($C321,Personen!$B$2:$B$61,0)),0))=5,NETWORKDAYS($A321,$B321,Feiertage!$A$2:$A$61),IF(N(IFERROR(INDEX(Personen!$D$2:$D$61,MATCH($C321,Personen!$B$2:$B$61,0)),0))=6,($B321-$A321+1)-INT(($B321-$A321+WEEKDAY($A321,2))/7)-SUMPRODUCT((Feiertage!$A$2:$A$61&gt;=$A321)*(Feiertage!$A$2:$A$61&lt;=$B321)*(WEEKDAY(Feiertage!$A$2:$A$61,2)&lt;&gt;7)),"")))</f>
        <v/>
      </c>
      <c r="G321" s="23" t="n"/>
      <c r="H321" s="25">
        <f>IF(OR($C321="",T($D321)&lt;&gt;"Urlaub",T($E321)="abgelehnt"),"",ROUND(N($F321)+N($G321),2))</f>
        <v/>
      </c>
      <c r="I321" s="21" t="n"/>
    </row>
    <row r="322">
      <c r="A322" s="20" t="n"/>
      <c r="B322" s="20" t="n"/>
      <c r="C322" s="21" t="n"/>
      <c r="D322" s="21" t="n"/>
      <c r="E322" s="21" t="n"/>
      <c r="F322" s="25">
        <f>IF(OR($A322="",$B322="",$C322=""),"",IF(N(IFERROR(INDEX(Personen!$D$2:$D$61,MATCH($C322,Personen!$B$2:$B$61,0)),0))=5,NETWORKDAYS($A322,$B322,Feiertage!$A$2:$A$61),IF(N(IFERROR(INDEX(Personen!$D$2:$D$61,MATCH($C322,Personen!$B$2:$B$61,0)),0))=6,($B322-$A322+1)-INT(($B322-$A322+WEEKDAY($A322,2))/7)-SUMPRODUCT((Feiertage!$A$2:$A$61&gt;=$A322)*(Feiertage!$A$2:$A$61&lt;=$B322)*(WEEKDAY(Feiertage!$A$2:$A$61,2)&lt;&gt;7)),"")))</f>
        <v/>
      </c>
      <c r="G322" s="23" t="n"/>
      <c r="H322" s="25">
        <f>IF(OR($C322="",T($D322)&lt;&gt;"Urlaub",T($E322)="abgelehnt"),"",ROUND(N($F322)+N($G322),2))</f>
        <v/>
      </c>
      <c r="I322" s="21" t="n"/>
    </row>
    <row r="323">
      <c r="A323" s="20" t="n"/>
      <c r="B323" s="20" t="n"/>
      <c r="C323" s="21" t="n"/>
      <c r="D323" s="21" t="n"/>
      <c r="E323" s="21" t="n"/>
      <c r="F323" s="25">
        <f>IF(OR($A323="",$B323="",$C323=""),"",IF(N(IFERROR(INDEX(Personen!$D$2:$D$61,MATCH($C323,Personen!$B$2:$B$61,0)),0))=5,NETWORKDAYS($A323,$B323,Feiertage!$A$2:$A$61),IF(N(IFERROR(INDEX(Personen!$D$2:$D$61,MATCH($C323,Personen!$B$2:$B$61,0)),0))=6,($B323-$A323+1)-INT(($B323-$A323+WEEKDAY($A323,2))/7)-SUMPRODUCT((Feiertage!$A$2:$A$61&gt;=$A323)*(Feiertage!$A$2:$A$61&lt;=$B323)*(WEEKDAY(Feiertage!$A$2:$A$61,2)&lt;&gt;7)),"")))</f>
        <v/>
      </c>
      <c r="G323" s="23" t="n"/>
      <c r="H323" s="25">
        <f>IF(OR($C323="",T($D323)&lt;&gt;"Urlaub",T($E323)="abgelehnt"),"",ROUND(N($F323)+N($G323),2))</f>
        <v/>
      </c>
      <c r="I323" s="21" t="n"/>
    </row>
    <row r="324">
      <c r="A324" s="20" t="n"/>
      <c r="B324" s="20" t="n"/>
      <c r="C324" s="21" t="n"/>
      <c r="D324" s="21" t="n"/>
      <c r="E324" s="21" t="n"/>
      <c r="F324" s="25">
        <f>IF(OR($A324="",$B324="",$C324=""),"",IF(N(IFERROR(INDEX(Personen!$D$2:$D$61,MATCH($C324,Personen!$B$2:$B$61,0)),0))=5,NETWORKDAYS($A324,$B324,Feiertage!$A$2:$A$61),IF(N(IFERROR(INDEX(Personen!$D$2:$D$61,MATCH($C324,Personen!$B$2:$B$61,0)),0))=6,($B324-$A324+1)-INT(($B324-$A324+WEEKDAY($A324,2))/7)-SUMPRODUCT((Feiertage!$A$2:$A$61&gt;=$A324)*(Feiertage!$A$2:$A$61&lt;=$B324)*(WEEKDAY(Feiertage!$A$2:$A$61,2)&lt;&gt;7)),"")))</f>
        <v/>
      </c>
      <c r="G324" s="23" t="n"/>
      <c r="H324" s="25">
        <f>IF(OR($C324="",T($D324)&lt;&gt;"Urlaub",T($E324)="abgelehnt"),"",ROUND(N($F324)+N($G324),2))</f>
        <v/>
      </c>
      <c r="I324" s="21" t="n"/>
    </row>
    <row r="325">
      <c r="A325" s="20" t="n"/>
      <c r="B325" s="20" t="n"/>
      <c r="C325" s="21" t="n"/>
      <c r="D325" s="21" t="n"/>
      <c r="E325" s="21" t="n"/>
      <c r="F325" s="25">
        <f>IF(OR($A325="",$B325="",$C325=""),"",IF(N(IFERROR(INDEX(Personen!$D$2:$D$61,MATCH($C325,Personen!$B$2:$B$61,0)),0))=5,NETWORKDAYS($A325,$B325,Feiertage!$A$2:$A$61),IF(N(IFERROR(INDEX(Personen!$D$2:$D$61,MATCH($C325,Personen!$B$2:$B$61,0)),0))=6,($B325-$A325+1)-INT(($B325-$A325+WEEKDAY($A325,2))/7)-SUMPRODUCT((Feiertage!$A$2:$A$61&gt;=$A325)*(Feiertage!$A$2:$A$61&lt;=$B325)*(WEEKDAY(Feiertage!$A$2:$A$61,2)&lt;&gt;7)),"")))</f>
        <v/>
      </c>
      <c r="G325" s="23" t="n"/>
      <c r="H325" s="25">
        <f>IF(OR($C325="",T($D325)&lt;&gt;"Urlaub",T($E325)="abgelehnt"),"",ROUND(N($F325)+N($G325),2))</f>
        <v/>
      </c>
      <c r="I325" s="21" t="n"/>
    </row>
    <row r="326">
      <c r="A326" s="20" t="n"/>
      <c r="B326" s="20" t="n"/>
      <c r="C326" s="21" t="n"/>
      <c r="D326" s="21" t="n"/>
      <c r="E326" s="21" t="n"/>
      <c r="F326" s="25">
        <f>IF(OR($A326="",$B326="",$C326=""),"",IF(N(IFERROR(INDEX(Personen!$D$2:$D$61,MATCH($C326,Personen!$B$2:$B$61,0)),0))=5,NETWORKDAYS($A326,$B326,Feiertage!$A$2:$A$61),IF(N(IFERROR(INDEX(Personen!$D$2:$D$61,MATCH($C326,Personen!$B$2:$B$61,0)),0))=6,($B326-$A326+1)-INT(($B326-$A326+WEEKDAY($A326,2))/7)-SUMPRODUCT((Feiertage!$A$2:$A$61&gt;=$A326)*(Feiertage!$A$2:$A$61&lt;=$B326)*(WEEKDAY(Feiertage!$A$2:$A$61,2)&lt;&gt;7)),"")))</f>
        <v/>
      </c>
      <c r="G326" s="23" t="n"/>
      <c r="H326" s="25">
        <f>IF(OR($C326="",T($D326)&lt;&gt;"Urlaub",T($E326)="abgelehnt"),"",ROUND(N($F326)+N($G326),2))</f>
        <v/>
      </c>
      <c r="I326" s="21" t="n"/>
    </row>
    <row r="327">
      <c r="A327" s="20" t="n"/>
      <c r="B327" s="20" t="n"/>
      <c r="C327" s="21" t="n"/>
      <c r="D327" s="21" t="n"/>
      <c r="E327" s="21" t="n"/>
      <c r="F327" s="25">
        <f>IF(OR($A327="",$B327="",$C327=""),"",IF(N(IFERROR(INDEX(Personen!$D$2:$D$61,MATCH($C327,Personen!$B$2:$B$61,0)),0))=5,NETWORKDAYS($A327,$B327,Feiertage!$A$2:$A$61),IF(N(IFERROR(INDEX(Personen!$D$2:$D$61,MATCH($C327,Personen!$B$2:$B$61,0)),0))=6,($B327-$A327+1)-INT(($B327-$A327+WEEKDAY($A327,2))/7)-SUMPRODUCT((Feiertage!$A$2:$A$61&gt;=$A327)*(Feiertage!$A$2:$A$61&lt;=$B327)*(WEEKDAY(Feiertage!$A$2:$A$61,2)&lt;&gt;7)),"")))</f>
        <v/>
      </c>
      <c r="G327" s="23" t="n"/>
      <c r="H327" s="25">
        <f>IF(OR($C327="",T($D327)&lt;&gt;"Urlaub",T($E327)="abgelehnt"),"",ROUND(N($F327)+N($G327),2))</f>
        <v/>
      </c>
      <c r="I327" s="21" t="n"/>
    </row>
    <row r="328">
      <c r="A328" s="20" t="n"/>
      <c r="B328" s="20" t="n"/>
      <c r="C328" s="21" t="n"/>
      <c r="D328" s="21" t="n"/>
      <c r="E328" s="21" t="n"/>
      <c r="F328" s="25">
        <f>IF(OR($A328="",$B328="",$C328=""),"",IF(N(IFERROR(INDEX(Personen!$D$2:$D$61,MATCH($C328,Personen!$B$2:$B$61,0)),0))=5,NETWORKDAYS($A328,$B328,Feiertage!$A$2:$A$61),IF(N(IFERROR(INDEX(Personen!$D$2:$D$61,MATCH($C328,Personen!$B$2:$B$61,0)),0))=6,($B328-$A328+1)-INT(($B328-$A328+WEEKDAY($A328,2))/7)-SUMPRODUCT((Feiertage!$A$2:$A$61&gt;=$A328)*(Feiertage!$A$2:$A$61&lt;=$B328)*(WEEKDAY(Feiertage!$A$2:$A$61,2)&lt;&gt;7)),"")))</f>
        <v/>
      </c>
      <c r="G328" s="23" t="n"/>
      <c r="H328" s="25">
        <f>IF(OR($C328="",T($D328)&lt;&gt;"Urlaub",T($E328)="abgelehnt"),"",ROUND(N($F328)+N($G328),2))</f>
        <v/>
      </c>
      <c r="I328" s="21" t="n"/>
    </row>
    <row r="329">
      <c r="A329" s="20" t="n"/>
      <c r="B329" s="20" t="n"/>
      <c r="C329" s="21" t="n"/>
      <c r="D329" s="21" t="n"/>
      <c r="E329" s="21" t="n"/>
      <c r="F329" s="25">
        <f>IF(OR($A329="",$B329="",$C329=""),"",IF(N(IFERROR(INDEX(Personen!$D$2:$D$61,MATCH($C329,Personen!$B$2:$B$61,0)),0))=5,NETWORKDAYS($A329,$B329,Feiertage!$A$2:$A$61),IF(N(IFERROR(INDEX(Personen!$D$2:$D$61,MATCH($C329,Personen!$B$2:$B$61,0)),0))=6,($B329-$A329+1)-INT(($B329-$A329+WEEKDAY($A329,2))/7)-SUMPRODUCT((Feiertage!$A$2:$A$61&gt;=$A329)*(Feiertage!$A$2:$A$61&lt;=$B329)*(WEEKDAY(Feiertage!$A$2:$A$61,2)&lt;&gt;7)),"")))</f>
        <v/>
      </c>
      <c r="G329" s="23" t="n"/>
      <c r="H329" s="25">
        <f>IF(OR($C329="",T($D329)&lt;&gt;"Urlaub",T($E329)="abgelehnt"),"",ROUND(N($F329)+N($G329),2))</f>
        <v/>
      </c>
      <c r="I329" s="21" t="n"/>
    </row>
    <row r="330">
      <c r="A330" s="20" t="n"/>
      <c r="B330" s="20" t="n"/>
      <c r="C330" s="21" t="n"/>
      <c r="D330" s="21" t="n"/>
      <c r="E330" s="21" t="n"/>
      <c r="F330" s="25">
        <f>IF(OR($A330="",$B330="",$C330=""),"",IF(N(IFERROR(INDEX(Personen!$D$2:$D$61,MATCH($C330,Personen!$B$2:$B$61,0)),0))=5,NETWORKDAYS($A330,$B330,Feiertage!$A$2:$A$61),IF(N(IFERROR(INDEX(Personen!$D$2:$D$61,MATCH($C330,Personen!$B$2:$B$61,0)),0))=6,($B330-$A330+1)-INT(($B330-$A330+WEEKDAY($A330,2))/7)-SUMPRODUCT((Feiertage!$A$2:$A$61&gt;=$A330)*(Feiertage!$A$2:$A$61&lt;=$B330)*(WEEKDAY(Feiertage!$A$2:$A$61,2)&lt;&gt;7)),"")))</f>
        <v/>
      </c>
      <c r="G330" s="23" t="n"/>
      <c r="H330" s="25">
        <f>IF(OR($C330="",T($D330)&lt;&gt;"Urlaub",T($E330)="abgelehnt"),"",ROUND(N($F330)+N($G330),2))</f>
        <v/>
      </c>
      <c r="I330" s="21" t="n"/>
    </row>
    <row r="331">
      <c r="A331" s="20" t="n"/>
      <c r="B331" s="20" t="n"/>
      <c r="C331" s="21" t="n"/>
      <c r="D331" s="21" t="n"/>
      <c r="E331" s="21" t="n"/>
      <c r="F331" s="25">
        <f>IF(OR($A331="",$B331="",$C331=""),"",IF(N(IFERROR(INDEX(Personen!$D$2:$D$61,MATCH($C331,Personen!$B$2:$B$61,0)),0))=5,NETWORKDAYS($A331,$B331,Feiertage!$A$2:$A$61),IF(N(IFERROR(INDEX(Personen!$D$2:$D$61,MATCH($C331,Personen!$B$2:$B$61,0)),0))=6,($B331-$A331+1)-INT(($B331-$A331+WEEKDAY($A331,2))/7)-SUMPRODUCT((Feiertage!$A$2:$A$61&gt;=$A331)*(Feiertage!$A$2:$A$61&lt;=$B331)*(WEEKDAY(Feiertage!$A$2:$A$61,2)&lt;&gt;7)),"")))</f>
        <v/>
      </c>
      <c r="G331" s="23" t="n"/>
      <c r="H331" s="25">
        <f>IF(OR($C331="",T($D331)&lt;&gt;"Urlaub",T($E331)="abgelehnt"),"",ROUND(N($F331)+N($G331),2))</f>
        <v/>
      </c>
      <c r="I331" s="21" t="n"/>
    </row>
    <row r="332">
      <c r="A332" s="20" t="n"/>
      <c r="B332" s="20" t="n"/>
      <c r="C332" s="21" t="n"/>
      <c r="D332" s="21" t="n"/>
      <c r="E332" s="21" t="n"/>
      <c r="F332" s="25">
        <f>IF(OR($A332="",$B332="",$C332=""),"",IF(N(IFERROR(INDEX(Personen!$D$2:$D$61,MATCH($C332,Personen!$B$2:$B$61,0)),0))=5,NETWORKDAYS($A332,$B332,Feiertage!$A$2:$A$61),IF(N(IFERROR(INDEX(Personen!$D$2:$D$61,MATCH($C332,Personen!$B$2:$B$61,0)),0))=6,($B332-$A332+1)-INT(($B332-$A332+WEEKDAY($A332,2))/7)-SUMPRODUCT((Feiertage!$A$2:$A$61&gt;=$A332)*(Feiertage!$A$2:$A$61&lt;=$B332)*(WEEKDAY(Feiertage!$A$2:$A$61,2)&lt;&gt;7)),"")))</f>
        <v/>
      </c>
      <c r="G332" s="23" t="n"/>
      <c r="H332" s="25">
        <f>IF(OR($C332="",T($D332)&lt;&gt;"Urlaub",T($E332)="abgelehnt"),"",ROUND(N($F332)+N($G332),2))</f>
        <v/>
      </c>
      <c r="I332" s="21" t="n"/>
    </row>
    <row r="333">
      <c r="A333" s="20" t="n"/>
      <c r="B333" s="20" t="n"/>
      <c r="C333" s="21" t="n"/>
      <c r="D333" s="21" t="n"/>
      <c r="E333" s="21" t="n"/>
      <c r="F333" s="25">
        <f>IF(OR($A333="",$B333="",$C333=""),"",IF(N(IFERROR(INDEX(Personen!$D$2:$D$61,MATCH($C333,Personen!$B$2:$B$61,0)),0))=5,NETWORKDAYS($A333,$B333,Feiertage!$A$2:$A$61),IF(N(IFERROR(INDEX(Personen!$D$2:$D$61,MATCH($C333,Personen!$B$2:$B$61,0)),0))=6,($B333-$A333+1)-INT(($B333-$A333+WEEKDAY($A333,2))/7)-SUMPRODUCT((Feiertage!$A$2:$A$61&gt;=$A333)*(Feiertage!$A$2:$A$61&lt;=$B333)*(WEEKDAY(Feiertage!$A$2:$A$61,2)&lt;&gt;7)),"")))</f>
        <v/>
      </c>
      <c r="G333" s="23" t="n"/>
      <c r="H333" s="25">
        <f>IF(OR($C333="",T($D333)&lt;&gt;"Urlaub",T($E333)="abgelehnt"),"",ROUND(N($F333)+N($G333),2))</f>
        <v/>
      </c>
      <c r="I333" s="21" t="n"/>
    </row>
    <row r="334">
      <c r="A334" s="20" t="n"/>
      <c r="B334" s="20" t="n"/>
      <c r="C334" s="21" t="n"/>
      <c r="D334" s="21" t="n"/>
      <c r="E334" s="21" t="n"/>
      <c r="F334" s="25">
        <f>IF(OR($A334="",$B334="",$C334=""),"",IF(N(IFERROR(INDEX(Personen!$D$2:$D$61,MATCH($C334,Personen!$B$2:$B$61,0)),0))=5,NETWORKDAYS($A334,$B334,Feiertage!$A$2:$A$61),IF(N(IFERROR(INDEX(Personen!$D$2:$D$61,MATCH($C334,Personen!$B$2:$B$61,0)),0))=6,($B334-$A334+1)-INT(($B334-$A334+WEEKDAY($A334,2))/7)-SUMPRODUCT((Feiertage!$A$2:$A$61&gt;=$A334)*(Feiertage!$A$2:$A$61&lt;=$B334)*(WEEKDAY(Feiertage!$A$2:$A$61,2)&lt;&gt;7)),"")))</f>
        <v/>
      </c>
      <c r="G334" s="23" t="n"/>
      <c r="H334" s="25">
        <f>IF(OR($C334="",T($D334)&lt;&gt;"Urlaub",T($E334)="abgelehnt"),"",ROUND(N($F334)+N($G334),2))</f>
        <v/>
      </c>
      <c r="I334" s="21" t="n"/>
    </row>
    <row r="335">
      <c r="A335" s="20" t="n"/>
      <c r="B335" s="20" t="n"/>
      <c r="C335" s="21" t="n"/>
      <c r="D335" s="21" t="n"/>
      <c r="E335" s="21" t="n"/>
      <c r="F335" s="25">
        <f>IF(OR($A335="",$B335="",$C335=""),"",IF(N(IFERROR(INDEX(Personen!$D$2:$D$61,MATCH($C335,Personen!$B$2:$B$61,0)),0))=5,NETWORKDAYS($A335,$B335,Feiertage!$A$2:$A$61),IF(N(IFERROR(INDEX(Personen!$D$2:$D$61,MATCH($C335,Personen!$B$2:$B$61,0)),0))=6,($B335-$A335+1)-INT(($B335-$A335+WEEKDAY($A335,2))/7)-SUMPRODUCT((Feiertage!$A$2:$A$61&gt;=$A335)*(Feiertage!$A$2:$A$61&lt;=$B335)*(WEEKDAY(Feiertage!$A$2:$A$61,2)&lt;&gt;7)),"")))</f>
        <v/>
      </c>
      <c r="G335" s="23" t="n"/>
      <c r="H335" s="25">
        <f>IF(OR($C335="",T($D335)&lt;&gt;"Urlaub",T($E335)="abgelehnt"),"",ROUND(N($F335)+N($G335),2))</f>
        <v/>
      </c>
      <c r="I335" s="21" t="n"/>
    </row>
    <row r="336">
      <c r="A336" s="20" t="n"/>
      <c r="B336" s="20" t="n"/>
      <c r="C336" s="21" t="n"/>
      <c r="D336" s="21" t="n"/>
      <c r="E336" s="21" t="n"/>
      <c r="F336" s="25">
        <f>IF(OR($A336="",$B336="",$C336=""),"",IF(N(IFERROR(INDEX(Personen!$D$2:$D$61,MATCH($C336,Personen!$B$2:$B$61,0)),0))=5,NETWORKDAYS($A336,$B336,Feiertage!$A$2:$A$61),IF(N(IFERROR(INDEX(Personen!$D$2:$D$61,MATCH($C336,Personen!$B$2:$B$61,0)),0))=6,($B336-$A336+1)-INT(($B336-$A336+WEEKDAY($A336,2))/7)-SUMPRODUCT((Feiertage!$A$2:$A$61&gt;=$A336)*(Feiertage!$A$2:$A$61&lt;=$B336)*(WEEKDAY(Feiertage!$A$2:$A$61,2)&lt;&gt;7)),"")))</f>
        <v/>
      </c>
      <c r="G336" s="23" t="n"/>
      <c r="H336" s="25">
        <f>IF(OR($C336="",T($D336)&lt;&gt;"Urlaub",T($E336)="abgelehnt"),"",ROUND(N($F336)+N($G336),2))</f>
        <v/>
      </c>
      <c r="I336" s="21" t="n"/>
    </row>
    <row r="337">
      <c r="A337" s="20" t="n"/>
      <c r="B337" s="20" t="n"/>
      <c r="C337" s="21" t="n"/>
      <c r="D337" s="21" t="n"/>
      <c r="E337" s="21" t="n"/>
      <c r="F337" s="25">
        <f>IF(OR($A337="",$B337="",$C337=""),"",IF(N(IFERROR(INDEX(Personen!$D$2:$D$61,MATCH($C337,Personen!$B$2:$B$61,0)),0))=5,NETWORKDAYS($A337,$B337,Feiertage!$A$2:$A$61),IF(N(IFERROR(INDEX(Personen!$D$2:$D$61,MATCH($C337,Personen!$B$2:$B$61,0)),0))=6,($B337-$A337+1)-INT(($B337-$A337+WEEKDAY($A337,2))/7)-SUMPRODUCT((Feiertage!$A$2:$A$61&gt;=$A337)*(Feiertage!$A$2:$A$61&lt;=$B337)*(WEEKDAY(Feiertage!$A$2:$A$61,2)&lt;&gt;7)),"")))</f>
        <v/>
      </c>
      <c r="G337" s="23" t="n"/>
      <c r="H337" s="25">
        <f>IF(OR($C337="",T($D337)&lt;&gt;"Urlaub",T($E337)="abgelehnt"),"",ROUND(N($F337)+N($G337),2))</f>
        <v/>
      </c>
      <c r="I337" s="21" t="n"/>
    </row>
    <row r="338">
      <c r="A338" s="20" t="n"/>
      <c r="B338" s="20" t="n"/>
      <c r="C338" s="21" t="n"/>
      <c r="D338" s="21" t="n"/>
      <c r="E338" s="21" t="n"/>
      <c r="F338" s="25">
        <f>IF(OR($A338="",$B338="",$C338=""),"",IF(N(IFERROR(INDEX(Personen!$D$2:$D$61,MATCH($C338,Personen!$B$2:$B$61,0)),0))=5,NETWORKDAYS($A338,$B338,Feiertage!$A$2:$A$61),IF(N(IFERROR(INDEX(Personen!$D$2:$D$61,MATCH($C338,Personen!$B$2:$B$61,0)),0))=6,($B338-$A338+1)-INT(($B338-$A338+WEEKDAY($A338,2))/7)-SUMPRODUCT((Feiertage!$A$2:$A$61&gt;=$A338)*(Feiertage!$A$2:$A$61&lt;=$B338)*(WEEKDAY(Feiertage!$A$2:$A$61,2)&lt;&gt;7)),"")))</f>
        <v/>
      </c>
      <c r="G338" s="23" t="n"/>
      <c r="H338" s="25">
        <f>IF(OR($C338="",T($D338)&lt;&gt;"Urlaub",T($E338)="abgelehnt"),"",ROUND(N($F338)+N($G338),2))</f>
        <v/>
      </c>
      <c r="I338" s="21" t="n"/>
    </row>
    <row r="339">
      <c r="A339" s="20" t="n"/>
      <c r="B339" s="20" t="n"/>
      <c r="C339" s="21" t="n"/>
      <c r="D339" s="21" t="n"/>
      <c r="E339" s="21" t="n"/>
      <c r="F339" s="25">
        <f>IF(OR($A339="",$B339="",$C339=""),"",IF(N(IFERROR(INDEX(Personen!$D$2:$D$61,MATCH($C339,Personen!$B$2:$B$61,0)),0))=5,NETWORKDAYS($A339,$B339,Feiertage!$A$2:$A$61),IF(N(IFERROR(INDEX(Personen!$D$2:$D$61,MATCH($C339,Personen!$B$2:$B$61,0)),0))=6,($B339-$A339+1)-INT(($B339-$A339+WEEKDAY($A339,2))/7)-SUMPRODUCT((Feiertage!$A$2:$A$61&gt;=$A339)*(Feiertage!$A$2:$A$61&lt;=$B339)*(WEEKDAY(Feiertage!$A$2:$A$61,2)&lt;&gt;7)),"")))</f>
        <v/>
      </c>
      <c r="G339" s="23" t="n"/>
      <c r="H339" s="25">
        <f>IF(OR($C339="",T($D339)&lt;&gt;"Urlaub",T($E339)="abgelehnt"),"",ROUND(N($F339)+N($G339),2))</f>
        <v/>
      </c>
      <c r="I339" s="21" t="n"/>
    </row>
    <row r="340">
      <c r="A340" s="20" t="n"/>
      <c r="B340" s="20" t="n"/>
      <c r="C340" s="21" t="n"/>
      <c r="D340" s="21" t="n"/>
      <c r="E340" s="21" t="n"/>
      <c r="F340" s="25">
        <f>IF(OR($A340="",$B340="",$C340=""),"",IF(N(IFERROR(INDEX(Personen!$D$2:$D$61,MATCH($C340,Personen!$B$2:$B$61,0)),0))=5,NETWORKDAYS($A340,$B340,Feiertage!$A$2:$A$61),IF(N(IFERROR(INDEX(Personen!$D$2:$D$61,MATCH($C340,Personen!$B$2:$B$61,0)),0))=6,($B340-$A340+1)-INT(($B340-$A340+WEEKDAY($A340,2))/7)-SUMPRODUCT((Feiertage!$A$2:$A$61&gt;=$A340)*(Feiertage!$A$2:$A$61&lt;=$B340)*(WEEKDAY(Feiertage!$A$2:$A$61,2)&lt;&gt;7)),"")))</f>
        <v/>
      </c>
      <c r="G340" s="23" t="n"/>
      <c r="H340" s="25">
        <f>IF(OR($C340="",T($D340)&lt;&gt;"Urlaub",T($E340)="abgelehnt"),"",ROUND(N($F340)+N($G340),2))</f>
        <v/>
      </c>
      <c r="I340" s="21" t="n"/>
    </row>
    <row r="341">
      <c r="A341" s="20" t="n"/>
      <c r="B341" s="20" t="n"/>
      <c r="C341" s="21" t="n"/>
      <c r="D341" s="21" t="n"/>
      <c r="E341" s="21" t="n"/>
      <c r="F341" s="25">
        <f>IF(OR($A341="",$B341="",$C341=""),"",IF(N(IFERROR(INDEX(Personen!$D$2:$D$61,MATCH($C341,Personen!$B$2:$B$61,0)),0))=5,NETWORKDAYS($A341,$B341,Feiertage!$A$2:$A$61),IF(N(IFERROR(INDEX(Personen!$D$2:$D$61,MATCH($C341,Personen!$B$2:$B$61,0)),0))=6,($B341-$A341+1)-INT(($B341-$A341+WEEKDAY($A341,2))/7)-SUMPRODUCT((Feiertage!$A$2:$A$61&gt;=$A341)*(Feiertage!$A$2:$A$61&lt;=$B341)*(WEEKDAY(Feiertage!$A$2:$A$61,2)&lt;&gt;7)),"")))</f>
        <v/>
      </c>
      <c r="G341" s="23" t="n"/>
      <c r="H341" s="25">
        <f>IF(OR($C341="",T($D341)&lt;&gt;"Urlaub",T($E341)="abgelehnt"),"",ROUND(N($F341)+N($G341),2))</f>
        <v/>
      </c>
      <c r="I341" s="21" t="n"/>
    </row>
    <row r="342">
      <c r="A342" s="20" t="n"/>
      <c r="B342" s="20" t="n"/>
      <c r="C342" s="21" t="n"/>
      <c r="D342" s="21" t="n"/>
      <c r="E342" s="21" t="n"/>
      <c r="F342" s="25">
        <f>IF(OR($A342="",$B342="",$C342=""),"",IF(N(IFERROR(INDEX(Personen!$D$2:$D$61,MATCH($C342,Personen!$B$2:$B$61,0)),0))=5,NETWORKDAYS($A342,$B342,Feiertage!$A$2:$A$61),IF(N(IFERROR(INDEX(Personen!$D$2:$D$61,MATCH($C342,Personen!$B$2:$B$61,0)),0))=6,($B342-$A342+1)-INT(($B342-$A342+WEEKDAY($A342,2))/7)-SUMPRODUCT((Feiertage!$A$2:$A$61&gt;=$A342)*(Feiertage!$A$2:$A$61&lt;=$B342)*(WEEKDAY(Feiertage!$A$2:$A$61,2)&lt;&gt;7)),"")))</f>
        <v/>
      </c>
      <c r="G342" s="23" t="n"/>
      <c r="H342" s="25">
        <f>IF(OR($C342="",T($D342)&lt;&gt;"Urlaub",T($E342)="abgelehnt"),"",ROUND(N($F342)+N($G342),2))</f>
        <v/>
      </c>
      <c r="I342" s="21" t="n"/>
    </row>
    <row r="343">
      <c r="A343" s="20" t="n"/>
      <c r="B343" s="20" t="n"/>
      <c r="C343" s="21" t="n"/>
      <c r="D343" s="21" t="n"/>
      <c r="E343" s="21" t="n"/>
      <c r="F343" s="25">
        <f>IF(OR($A343="",$B343="",$C343=""),"",IF(N(IFERROR(INDEX(Personen!$D$2:$D$61,MATCH($C343,Personen!$B$2:$B$61,0)),0))=5,NETWORKDAYS($A343,$B343,Feiertage!$A$2:$A$61),IF(N(IFERROR(INDEX(Personen!$D$2:$D$61,MATCH($C343,Personen!$B$2:$B$61,0)),0))=6,($B343-$A343+1)-INT(($B343-$A343+WEEKDAY($A343,2))/7)-SUMPRODUCT((Feiertage!$A$2:$A$61&gt;=$A343)*(Feiertage!$A$2:$A$61&lt;=$B343)*(WEEKDAY(Feiertage!$A$2:$A$61,2)&lt;&gt;7)),"")))</f>
        <v/>
      </c>
      <c r="G343" s="23" t="n"/>
      <c r="H343" s="25">
        <f>IF(OR($C343="",T($D343)&lt;&gt;"Urlaub",T($E343)="abgelehnt"),"",ROUND(N($F343)+N($G343),2))</f>
        <v/>
      </c>
      <c r="I343" s="21" t="n"/>
    </row>
    <row r="344">
      <c r="A344" s="20" t="n"/>
      <c r="B344" s="20" t="n"/>
      <c r="C344" s="21" t="n"/>
      <c r="D344" s="21" t="n"/>
      <c r="E344" s="21" t="n"/>
      <c r="F344" s="25">
        <f>IF(OR($A344="",$B344="",$C344=""),"",IF(N(IFERROR(INDEX(Personen!$D$2:$D$61,MATCH($C344,Personen!$B$2:$B$61,0)),0))=5,NETWORKDAYS($A344,$B344,Feiertage!$A$2:$A$61),IF(N(IFERROR(INDEX(Personen!$D$2:$D$61,MATCH($C344,Personen!$B$2:$B$61,0)),0))=6,($B344-$A344+1)-INT(($B344-$A344+WEEKDAY($A344,2))/7)-SUMPRODUCT((Feiertage!$A$2:$A$61&gt;=$A344)*(Feiertage!$A$2:$A$61&lt;=$B344)*(WEEKDAY(Feiertage!$A$2:$A$61,2)&lt;&gt;7)),"")))</f>
        <v/>
      </c>
      <c r="G344" s="23" t="n"/>
      <c r="H344" s="25">
        <f>IF(OR($C344="",T($D344)&lt;&gt;"Urlaub",T($E344)="abgelehnt"),"",ROUND(N($F344)+N($G344),2))</f>
        <v/>
      </c>
      <c r="I344" s="21" t="n"/>
    </row>
    <row r="345">
      <c r="A345" s="20" t="n"/>
      <c r="B345" s="20" t="n"/>
      <c r="C345" s="21" t="n"/>
      <c r="D345" s="21" t="n"/>
      <c r="E345" s="21" t="n"/>
      <c r="F345" s="25">
        <f>IF(OR($A345="",$B345="",$C345=""),"",IF(N(IFERROR(INDEX(Personen!$D$2:$D$61,MATCH($C345,Personen!$B$2:$B$61,0)),0))=5,NETWORKDAYS($A345,$B345,Feiertage!$A$2:$A$61),IF(N(IFERROR(INDEX(Personen!$D$2:$D$61,MATCH($C345,Personen!$B$2:$B$61,0)),0))=6,($B345-$A345+1)-INT(($B345-$A345+WEEKDAY($A345,2))/7)-SUMPRODUCT((Feiertage!$A$2:$A$61&gt;=$A345)*(Feiertage!$A$2:$A$61&lt;=$B345)*(WEEKDAY(Feiertage!$A$2:$A$61,2)&lt;&gt;7)),"")))</f>
        <v/>
      </c>
      <c r="G345" s="23" t="n"/>
      <c r="H345" s="25">
        <f>IF(OR($C345="",T($D345)&lt;&gt;"Urlaub",T($E345)="abgelehnt"),"",ROUND(N($F345)+N($G345),2))</f>
        <v/>
      </c>
      <c r="I345" s="21" t="n"/>
    </row>
    <row r="346">
      <c r="A346" s="20" t="n"/>
      <c r="B346" s="20" t="n"/>
      <c r="C346" s="21" t="n"/>
      <c r="D346" s="21" t="n"/>
      <c r="E346" s="21" t="n"/>
      <c r="F346" s="25">
        <f>IF(OR($A346="",$B346="",$C346=""),"",IF(N(IFERROR(INDEX(Personen!$D$2:$D$61,MATCH($C346,Personen!$B$2:$B$61,0)),0))=5,NETWORKDAYS($A346,$B346,Feiertage!$A$2:$A$61),IF(N(IFERROR(INDEX(Personen!$D$2:$D$61,MATCH($C346,Personen!$B$2:$B$61,0)),0))=6,($B346-$A346+1)-INT(($B346-$A346+WEEKDAY($A346,2))/7)-SUMPRODUCT((Feiertage!$A$2:$A$61&gt;=$A346)*(Feiertage!$A$2:$A$61&lt;=$B346)*(WEEKDAY(Feiertage!$A$2:$A$61,2)&lt;&gt;7)),"")))</f>
        <v/>
      </c>
      <c r="G346" s="23" t="n"/>
      <c r="H346" s="25">
        <f>IF(OR($C346="",T($D346)&lt;&gt;"Urlaub",T($E346)="abgelehnt"),"",ROUND(N($F346)+N($G346),2))</f>
        <v/>
      </c>
      <c r="I346" s="21" t="n"/>
    </row>
    <row r="347">
      <c r="A347" s="20" t="n"/>
      <c r="B347" s="20" t="n"/>
      <c r="C347" s="21" t="n"/>
      <c r="D347" s="21" t="n"/>
      <c r="E347" s="21" t="n"/>
      <c r="F347" s="25">
        <f>IF(OR($A347="",$B347="",$C347=""),"",IF(N(IFERROR(INDEX(Personen!$D$2:$D$61,MATCH($C347,Personen!$B$2:$B$61,0)),0))=5,NETWORKDAYS($A347,$B347,Feiertage!$A$2:$A$61),IF(N(IFERROR(INDEX(Personen!$D$2:$D$61,MATCH($C347,Personen!$B$2:$B$61,0)),0))=6,($B347-$A347+1)-INT(($B347-$A347+WEEKDAY($A347,2))/7)-SUMPRODUCT((Feiertage!$A$2:$A$61&gt;=$A347)*(Feiertage!$A$2:$A$61&lt;=$B347)*(WEEKDAY(Feiertage!$A$2:$A$61,2)&lt;&gt;7)),"")))</f>
        <v/>
      </c>
      <c r="G347" s="23" t="n"/>
      <c r="H347" s="25">
        <f>IF(OR($C347="",T($D347)&lt;&gt;"Urlaub",T($E347)="abgelehnt"),"",ROUND(N($F347)+N($G347),2))</f>
        <v/>
      </c>
      <c r="I347" s="21" t="n"/>
    </row>
    <row r="348">
      <c r="A348" s="20" t="n"/>
      <c r="B348" s="20" t="n"/>
      <c r="C348" s="21" t="n"/>
      <c r="D348" s="21" t="n"/>
      <c r="E348" s="21" t="n"/>
      <c r="F348" s="25">
        <f>IF(OR($A348="",$B348="",$C348=""),"",IF(N(IFERROR(INDEX(Personen!$D$2:$D$61,MATCH($C348,Personen!$B$2:$B$61,0)),0))=5,NETWORKDAYS($A348,$B348,Feiertage!$A$2:$A$61),IF(N(IFERROR(INDEX(Personen!$D$2:$D$61,MATCH($C348,Personen!$B$2:$B$61,0)),0))=6,($B348-$A348+1)-INT(($B348-$A348+WEEKDAY($A348,2))/7)-SUMPRODUCT((Feiertage!$A$2:$A$61&gt;=$A348)*(Feiertage!$A$2:$A$61&lt;=$B348)*(WEEKDAY(Feiertage!$A$2:$A$61,2)&lt;&gt;7)),"")))</f>
        <v/>
      </c>
      <c r="G348" s="23" t="n"/>
      <c r="H348" s="25">
        <f>IF(OR($C348="",T($D348)&lt;&gt;"Urlaub",T($E348)="abgelehnt"),"",ROUND(N($F348)+N($G348),2))</f>
        <v/>
      </c>
      <c r="I348" s="21" t="n"/>
    </row>
    <row r="349">
      <c r="A349" s="20" t="n"/>
      <c r="B349" s="20" t="n"/>
      <c r="C349" s="21" t="n"/>
      <c r="D349" s="21" t="n"/>
      <c r="E349" s="21" t="n"/>
      <c r="F349" s="25">
        <f>IF(OR($A349="",$B349="",$C349=""),"",IF(N(IFERROR(INDEX(Personen!$D$2:$D$61,MATCH($C349,Personen!$B$2:$B$61,0)),0))=5,NETWORKDAYS($A349,$B349,Feiertage!$A$2:$A$61),IF(N(IFERROR(INDEX(Personen!$D$2:$D$61,MATCH($C349,Personen!$B$2:$B$61,0)),0))=6,($B349-$A349+1)-INT(($B349-$A349+WEEKDAY($A349,2))/7)-SUMPRODUCT((Feiertage!$A$2:$A$61&gt;=$A349)*(Feiertage!$A$2:$A$61&lt;=$B349)*(WEEKDAY(Feiertage!$A$2:$A$61,2)&lt;&gt;7)),"")))</f>
        <v/>
      </c>
      <c r="G349" s="23" t="n"/>
      <c r="H349" s="25">
        <f>IF(OR($C349="",T($D349)&lt;&gt;"Urlaub",T($E349)="abgelehnt"),"",ROUND(N($F349)+N($G349),2))</f>
        <v/>
      </c>
      <c r="I349" s="21" t="n"/>
    </row>
    <row r="350">
      <c r="A350" s="20" t="n"/>
      <c r="B350" s="20" t="n"/>
      <c r="C350" s="21" t="n"/>
      <c r="D350" s="21" t="n"/>
      <c r="E350" s="21" t="n"/>
      <c r="F350" s="25">
        <f>IF(OR($A350="",$B350="",$C350=""),"",IF(N(IFERROR(INDEX(Personen!$D$2:$D$61,MATCH($C350,Personen!$B$2:$B$61,0)),0))=5,NETWORKDAYS($A350,$B350,Feiertage!$A$2:$A$61),IF(N(IFERROR(INDEX(Personen!$D$2:$D$61,MATCH($C350,Personen!$B$2:$B$61,0)),0))=6,($B350-$A350+1)-INT(($B350-$A350+WEEKDAY($A350,2))/7)-SUMPRODUCT((Feiertage!$A$2:$A$61&gt;=$A350)*(Feiertage!$A$2:$A$61&lt;=$B350)*(WEEKDAY(Feiertage!$A$2:$A$61,2)&lt;&gt;7)),"")))</f>
        <v/>
      </c>
      <c r="G350" s="23" t="n"/>
      <c r="H350" s="25">
        <f>IF(OR($C350="",T($D350)&lt;&gt;"Urlaub",T($E350)="abgelehnt"),"",ROUND(N($F350)+N($G350),2))</f>
        <v/>
      </c>
      <c r="I350" s="21" t="n"/>
    </row>
    <row r="351">
      <c r="A351" s="20" t="n"/>
      <c r="B351" s="20" t="n"/>
      <c r="C351" s="21" t="n"/>
      <c r="D351" s="21" t="n"/>
      <c r="E351" s="21" t="n"/>
      <c r="F351" s="25">
        <f>IF(OR($A351="",$B351="",$C351=""),"",IF(N(IFERROR(INDEX(Personen!$D$2:$D$61,MATCH($C351,Personen!$B$2:$B$61,0)),0))=5,NETWORKDAYS($A351,$B351,Feiertage!$A$2:$A$61),IF(N(IFERROR(INDEX(Personen!$D$2:$D$61,MATCH($C351,Personen!$B$2:$B$61,0)),0))=6,($B351-$A351+1)-INT(($B351-$A351+WEEKDAY($A351,2))/7)-SUMPRODUCT((Feiertage!$A$2:$A$61&gt;=$A351)*(Feiertage!$A$2:$A$61&lt;=$B351)*(WEEKDAY(Feiertage!$A$2:$A$61,2)&lt;&gt;7)),"")))</f>
        <v/>
      </c>
      <c r="G351" s="23" t="n"/>
      <c r="H351" s="25">
        <f>IF(OR($C351="",T($D351)&lt;&gt;"Urlaub",T($E351)="abgelehnt"),"",ROUND(N($F351)+N($G351),2))</f>
        <v/>
      </c>
      <c r="I351" s="21" t="n"/>
    </row>
    <row r="352">
      <c r="A352" s="20" t="n"/>
      <c r="B352" s="20" t="n"/>
      <c r="C352" s="21" t="n"/>
      <c r="D352" s="21" t="n"/>
      <c r="E352" s="21" t="n"/>
      <c r="F352" s="25">
        <f>IF(OR($A352="",$B352="",$C352=""),"",IF(N(IFERROR(INDEX(Personen!$D$2:$D$61,MATCH($C352,Personen!$B$2:$B$61,0)),0))=5,NETWORKDAYS($A352,$B352,Feiertage!$A$2:$A$61),IF(N(IFERROR(INDEX(Personen!$D$2:$D$61,MATCH($C352,Personen!$B$2:$B$61,0)),0))=6,($B352-$A352+1)-INT(($B352-$A352+WEEKDAY($A352,2))/7)-SUMPRODUCT((Feiertage!$A$2:$A$61&gt;=$A352)*(Feiertage!$A$2:$A$61&lt;=$B352)*(WEEKDAY(Feiertage!$A$2:$A$61,2)&lt;&gt;7)),"")))</f>
        <v/>
      </c>
      <c r="G352" s="23" t="n"/>
      <c r="H352" s="25">
        <f>IF(OR($C352="",T($D352)&lt;&gt;"Urlaub",T($E352)="abgelehnt"),"",ROUND(N($F352)+N($G352),2))</f>
        <v/>
      </c>
      <c r="I352" s="21" t="n"/>
    </row>
    <row r="353">
      <c r="A353" s="20" t="n"/>
      <c r="B353" s="20" t="n"/>
      <c r="C353" s="21" t="n"/>
      <c r="D353" s="21" t="n"/>
      <c r="E353" s="21" t="n"/>
      <c r="F353" s="25">
        <f>IF(OR($A353="",$B353="",$C353=""),"",IF(N(IFERROR(INDEX(Personen!$D$2:$D$61,MATCH($C353,Personen!$B$2:$B$61,0)),0))=5,NETWORKDAYS($A353,$B353,Feiertage!$A$2:$A$61),IF(N(IFERROR(INDEX(Personen!$D$2:$D$61,MATCH($C353,Personen!$B$2:$B$61,0)),0))=6,($B353-$A353+1)-INT(($B353-$A353+WEEKDAY($A353,2))/7)-SUMPRODUCT((Feiertage!$A$2:$A$61&gt;=$A353)*(Feiertage!$A$2:$A$61&lt;=$B353)*(WEEKDAY(Feiertage!$A$2:$A$61,2)&lt;&gt;7)),"")))</f>
        <v/>
      </c>
      <c r="G353" s="23" t="n"/>
      <c r="H353" s="25">
        <f>IF(OR($C353="",T($D353)&lt;&gt;"Urlaub",T($E353)="abgelehnt"),"",ROUND(N($F353)+N($G353),2))</f>
        <v/>
      </c>
      <c r="I353" s="21" t="n"/>
    </row>
    <row r="354">
      <c r="A354" s="20" t="n"/>
      <c r="B354" s="20" t="n"/>
      <c r="C354" s="21" t="n"/>
      <c r="D354" s="21" t="n"/>
      <c r="E354" s="21" t="n"/>
      <c r="F354" s="25">
        <f>IF(OR($A354="",$B354="",$C354=""),"",IF(N(IFERROR(INDEX(Personen!$D$2:$D$61,MATCH($C354,Personen!$B$2:$B$61,0)),0))=5,NETWORKDAYS($A354,$B354,Feiertage!$A$2:$A$61),IF(N(IFERROR(INDEX(Personen!$D$2:$D$61,MATCH($C354,Personen!$B$2:$B$61,0)),0))=6,($B354-$A354+1)-INT(($B354-$A354+WEEKDAY($A354,2))/7)-SUMPRODUCT((Feiertage!$A$2:$A$61&gt;=$A354)*(Feiertage!$A$2:$A$61&lt;=$B354)*(WEEKDAY(Feiertage!$A$2:$A$61,2)&lt;&gt;7)),"")))</f>
        <v/>
      </c>
      <c r="G354" s="23" t="n"/>
      <c r="H354" s="25">
        <f>IF(OR($C354="",T($D354)&lt;&gt;"Urlaub",T($E354)="abgelehnt"),"",ROUND(N($F354)+N($G354),2))</f>
        <v/>
      </c>
      <c r="I354" s="21" t="n"/>
    </row>
    <row r="355">
      <c r="A355" s="20" t="n"/>
      <c r="B355" s="20" t="n"/>
      <c r="C355" s="21" t="n"/>
      <c r="D355" s="21" t="n"/>
      <c r="E355" s="21" t="n"/>
      <c r="F355" s="25">
        <f>IF(OR($A355="",$B355="",$C355=""),"",IF(N(IFERROR(INDEX(Personen!$D$2:$D$61,MATCH($C355,Personen!$B$2:$B$61,0)),0))=5,NETWORKDAYS($A355,$B355,Feiertage!$A$2:$A$61),IF(N(IFERROR(INDEX(Personen!$D$2:$D$61,MATCH($C355,Personen!$B$2:$B$61,0)),0))=6,($B355-$A355+1)-INT(($B355-$A355+WEEKDAY($A355,2))/7)-SUMPRODUCT((Feiertage!$A$2:$A$61&gt;=$A355)*(Feiertage!$A$2:$A$61&lt;=$B355)*(WEEKDAY(Feiertage!$A$2:$A$61,2)&lt;&gt;7)),"")))</f>
        <v/>
      </c>
      <c r="G355" s="23" t="n"/>
      <c r="H355" s="25">
        <f>IF(OR($C355="",T($D355)&lt;&gt;"Urlaub",T($E355)="abgelehnt"),"",ROUND(N($F355)+N($G355),2))</f>
        <v/>
      </c>
      <c r="I355" s="21" t="n"/>
    </row>
    <row r="356">
      <c r="A356" s="20" t="n"/>
      <c r="B356" s="20" t="n"/>
      <c r="C356" s="21" t="n"/>
      <c r="D356" s="21" t="n"/>
      <c r="E356" s="21" t="n"/>
      <c r="F356" s="25">
        <f>IF(OR($A356="",$B356="",$C356=""),"",IF(N(IFERROR(INDEX(Personen!$D$2:$D$61,MATCH($C356,Personen!$B$2:$B$61,0)),0))=5,NETWORKDAYS($A356,$B356,Feiertage!$A$2:$A$61),IF(N(IFERROR(INDEX(Personen!$D$2:$D$61,MATCH($C356,Personen!$B$2:$B$61,0)),0))=6,($B356-$A356+1)-INT(($B356-$A356+WEEKDAY($A356,2))/7)-SUMPRODUCT((Feiertage!$A$2:$A$61&gt;=$A356)*(Feiertage!$A$2:$A$61&lt;=$B356)*(WEEKDAY(Feiertage!$A$2:$A$61,2)&lt;&gt;7)),"")))</f>
        <v/>
      </c>
      <c r="G356" s="23" t="n"/>
      <c r="H356" s="25">
        <f>IF(OR($C356="",T($D356)&lt;&gt;"Urlaub",T($E356)="abgelehnt"),"",ROUND(N($F356)+N($G356),2))</f>
        <v/>
      </c>
      <c r="I356" s="21" t="n"/>
    </row>
    <row r="357">
      <c r="A357" s="20" t="n"/>
      <c r="B357" s="20" t="n"/>
      <c r="C357" s="21" t="n"/>
      <c r="D357" s="21" t="n"/>
      <c r="E357" s="21" t="n"/>
      <c r="F357" s="25">
        <f>IF(OR($A357="",$B357="",$C357=""),"",IF(N(IFERROR(INDEX(Personen!$D$2:$D$61,MATCH($C357,Personen!$B$2:$B$61,0)),0))=5,NETWORKDAYS($A357,$B357,Feiertage!$A$2:$A$61),IF(N(IFERROR(INDEX(Personen!$D$2:$D$61,MATCH($C357,Personen!$B$2:$B$61,0)),0))=6,($B357-$A357+1)-INT(($B357-$A357+WEEKDAY($A357,2))/7)-SUMPRODUCT((Feiertage!$A$2:$A$61&gt;=$A357)*(Feiertage!$A$2:$A$61&lt;=$B357)*(WEEKDAY(Feiertage!$A$2:$A$61,2)&lt;&gt;7)),"")))</f>
        <v/>
      </c>
      <c r="G357" s="23" t="n"/>
      <c r="H357" s="25">
        <f>IF(OR($C357="",T($D357)&lt;&gt;"Urlaub",T($E357)="abgelehnt"),"",ROUND(N($F357)+N($G357),2))</f>
        <v/>
      </c>
      <c r="I357" s="21" t="n"/>
    </row>
    <row r="358">
      <c r="A358" s="20" t="n"/>
      <c r="B358" s="20" t="n"/>
      <c r="C358" s="21" t="n"/>
      <c r="D358" s="21" t="n"/>
      <c r="E358" s="21" t="n"/>
      <c r="F358" s="25">
        <f>IF(OR($A358="",$B358="",$C358=""),"",IF(N(IFERROR(INDEX(Personen!$D$2:$D$61,MATCH($C358,Personen!$B$2:$B$61,0)),0))=5,NETWORKDAYS($A358,$B358,Feiertage!$A$2:$A$61),IF(N(IFERROR(INDEX(Personen!$D$2:$D$61,MATCH($C358,Personen!$B$2:$B$61,0)),0))=6,($B358-$A358+1)-INT(($B358-$A358+WEEKDAY($A358,2))/7)-SUMPRODUCT((Feiertage!$A$2:$A$61&gt;=$A358)*(Feiertage!$A$2:$A$61&lt;=$B358)*(WEEKDAY(Feiertage!$A$2:$A$61,2)&lt;&gt;7)),"")))</f>
        <v/>
      </c>
      <c r="G358" s="23" t="n"/>
      <c r="H358" s="25">
        <f>IF(OR($C358="",T($D358)&lt;&gt;"Urlaub",T($E358)="abgelehnt"),"",ROUND(N($F358)+N($G358),2))</f>
        <v/>
      </c>
      <c r="I358" s="21" t="n"/>
    </row>
    <row r="359">
      <c r="A359" s="20" t="n"/>
      <c r="B359" s="20" t="n"/>
      <c r="C359" s="21" t="n"/>
      <c r="D359" s="21" t="n"/>
      <c r="E359" s="21" t="n"/>
      <c r="F359" s="25">
        <f>IF(OR($A359="",$B359="",$C359=""),"",IF(N(IFERROR(INDEX(Personen!$D$2:$D$61,MATCH($C359,Personen!$B$2:$B$61,0)),0))=5,NETWORKDAYS($A359,$B359,Feiertage!$A$2:$A$61),IF(N(IFERROR(INDEX(Personen!$D$2:$D$61,MATCH($C359,Personen!$B$2:$B$61,0)),0))=6,($B359-$A359+1)-INT(($B359-$A359+WEEKDAY($A359,2))/7)-SUMPRODUCT((Feiertage!$A$2:$A$61&gt;=$A359)*(Feiertage!$A$2:$A$61&lt;=$B359)*(WEEKDAY(Feiertage!$A$2:$A$61,2)&lt;&gt;7)),"")))</f>
        <v/>
      </c>
      <c r="G359" s="23" t="n"/>
      <c r="H359" s="25">
        <f>IF(OR($C359="",T($D359)&lt;&gt;"Urlaub",T($E359)="abgelehnt"),"",ROUND(N($F359)+N($G359),2))</f>
        <v/>
      </c>
      <c r="I359" s="21" t="n"/>
    </row>
    <row r="360">
      <c r="A360" s="20" t="n"/>
      <c r="B360" s="20" t="n"/>
      <c r="C360" s="21" t="n"/>
      <c r="D360" s="21" t="n"/>
      <c r="E360" s="21" t="n"/>
      <c r="F360" s="25">
        <f>IF(OR($A360="",$B360="",$C360=""),"",IF(N(IFERROR(INDEX(Personen!$D$2:$D$61,MATCH($C360,Personen!$B$2:$B$61,0)),0))=5,NETWORKDAYS($A360,$B360,Feiertage!$A$2:$A$61),IF(N(IFERROR(INDEX(Personen!$D$2:$D$61,MATCH($C360,Personen!$B$2:$B$61,0)),0))=6,($B360-$A360+1)-INT(($B360-$A360+WEEKDAY($A360,2))/7)-SUMPRODUCT((Feiertage!$A$2:$A$61&gt;=$A360)*(Feiertage!$A$2:$A$61&lt;=$B360)*(WEEKDAY(Feiertage!$A$2:$A$61,2)&lt;&gt;7)),"")))</f>
        <v/>
      </c>
      <c r="G360" s="23" t="n"/>
      <c r="H360" s="25">
        <f>IF(OR($C360="",T($D360)&lt;&gt;"Urlaub",T($E360)="abgelehnt"),"",ROUND(N($F360)+N($G360),2))</f>
        <v/>
      </c>
      <c r="I360" s="21" t="n"/>
    </row>
    <row r="361">
      <c r="A361" s="20" t="n"/>
      <c r="B361" s="20" t="n"/>
      <c r="C361" s="21" t="n"/>
      <c r="D361" s="21" t="n"/>
      <c r="E361" s="21" t="n"/>
      <c r="F361" s="25">
        <f>IF(OR($A361="",$B361="",$C361=""),"",IF(N(IFERROR(INDEX(Personen!$D$2:$D$61,MATCH($C361,Personen!$B$2:$B$61,0)),0))=5,NETWORKDAYS($A361,$B361,Feiertage!$A$2:$A$61),IF(N(IFERROR(INDEX(Personen!$D$2:$D$61,MATCH($C361,Personen!$B$2:$B$61,0)),0))=6,($B361-$A361+1)-INT(($B361-$A361+WEEKDAY($A361,2))/7)-SUMPRODUCT((Feiertage!$A$2:$A$61&gt;=$A361)*(Feiertage!$A$2:$A$61&lt;=$B361)*(WEEKDAY(Feiertage!$A$2:$A$61,2)&lt;&gt;7)),"")))</f>
        <v/>
      </c>
      <c r="G361" s="23" t="n"/>
      <c r="H361" s="25">
        <f>IF(OR($C361="",T($D361)&lt;&gt;"Urlaub",T($E361)="abgelehnt"),"",ROUND(N($F361)+N($G361),2))</f>
        <v/>
      </c>
      <c r="I361" s="21" t="n"/>
    </row>
    <row r="362">
      <c r="A362" s="20" t="n"/>
      <c r="B362" s="20" t="n"/>
      <c r="C362" s="21" t="n"/>
      <c r="D362" s="21" t="n"/>
      <c r="E362" s="21" t="n"/>
      <c r="F362" s="25">
        <f>IF(OR($A362="",$B362="",$C362=""),"",IF(N(IFERROR(INDEX(Personen!$D$2:$D$61,MATCH($C362,Personen!$B$2:$B$61,0)),0))=5,NETWORKDAYS($A362,$B362,Feiertage!$A$2:$A$61),IF(N(IFERROR(INDEX(Personen!$D$2:$D$61,MATCH($C362,Personen!$B$2:$B$61,0)),0))=6,($B362-$A362+1)-INT(($B362-$A362+WEEKDAY($A362,2))/7)-SUMPRODUCT((Feiertage!$A$2:$A$61&gt;=$A362)*(Feiertage!$A$2:$A$61&lt;=$B362)*(WEEKDAY(Feiertage!$A$2:$A$61,2)&lt;&gt;7)),"")))</f>
        <v/>
      </c>
      <c r="G362" s="23" t="n"/>
      <c r="H362" s="25">
        <f>IF(OR($C362="",T($D362)&lt;&gt;"Urlaub",T($E362)="abgelehnt"),"",ROUND(N($F362)+N($G362),2))</f>
        <v/>
      </c>
      <c r="I362" s="21" t="n"/>
    </row>
    <row r="363">
      <c r="A363" s="20" t="n"/>
      <c r="B363" s="20" t="n"/>
      <c r="C363" s="21" t="n"/>
      <c r="D363" s="21" t="n"/>
      <c r="E363" s="21" t="n"/>
      <c r="F363" s="25">
        <f>IF(OR($A363="",$B363="",$C363=""),"",IF(N(IFERROR(INDEX(Personen!$D$2:$D$61,MATCH($C363,Personen!$B$2:$B$61,0)),0))=5,NETWORKDAYS($A363,$B363,Feiertage!$A$2:$A$61),IF(N(IFERROR(INDEX(Personen!$D$2:$D$61,MATCH($C363,Personen!$B$2:$B$61,0)),0))=6,($B363-$A363+1)-INT(($B363-$A363+WEEKDAY($A363,2))/7)-SUMPRODUCT((Feiertage!$A$2:$A$61&gt;=$A363)*(Feiertage!$A$2:$A$61&lt;=$B363)*(WEEKDAY(Feiertage!$A$2:$A$61,2)&lt;&gt;7)),"")))</f>
        <v/>
      </c>
      <c r="G363" s="23" t="n"/>
      <c r="H363" s="25">
        <f>IF(OR($C363="",T($D363)&lt;&gt;"Urlaub",T($E363)="abgelehnt"),"",ROUND(N($F363)+N($G363),2))</f>
        <v/>
      </c>
      <c r="I363" s="21" t="n"/>
    </row>
    <row r="364">
      <c r="A364" s="20" t="n"/>
      <c r="B364" s="20" t="n"/>
      <c r="C364" s="21" t="n"/>
      <c r="D364" s="21" t="n"/>
      <c r="E364" s="21" t="n"/>
      <c r="F364" s="25">
        <f>IF(OR($A364="",$B364="",$C364=""),"",IF(N(IFERROR(INDEX(Personen!$D$2:$D$61,MATCH($C364,Personen!$B$2:$B$61,0)),0))=5,NETWORKDAYS($A364,$B364,Feiertage!$A$2:$A$61),IF(N(IFERROR(INDEX(Personen!$D$2:$D$61,MATCH($C364,Personen!$B$2:$B$61,0)),0))=6,($B364-$A364+1)-INT(($B364-$A364+WEEKDAY($A364,2))/7)-SUMPRODUCT((Feiertage!$A$2:$A$61&gt;=$A364)*(Feiertage!$A$2:$A$61&lt;=$B364)*(WEEKDAY(Feiertage!$A$2:$A$61,2)&lt;&gt;7)),"")))</f>
        <v/>
      </c>
      <c r="G364" s="23" t="n"/>
      <c r="H364" s="25">
        <f>IF(OR($C364="",T($D364)&lt;&gt;"Urlaub",T($E364)="abgelehnt"),"",ROUND(N($F364)+N($G364),2))</f>
        <v/>
      </c>
      <c r="I364" s="21" t="n"/>
    </row>
    <row r="365">
      <c r="A365" s="20" t="n"/>
      <c r="B365" s="20" t="n"/>
      <c r="C365" s="21" t="n"/>
      <c r="D365" s="21" t="n"/>
      <c r="E365" s="21" t="n"/>
      <c r="F365" s="25">
        <f>IF(OR($A365="",$B365="",$C365=""),"",IF(N(IFERROR(INDEX(Personen!$D$2:$D$61,MATCH($C365,Personen!$B$2:$B$61,0)),0))=5,NETWORKDAYS($A365,$B365,Feiertage!$A$2:$A$61),IF(N(IFERROR(INDEX(Personen!$D$2:$D$61,MATCH($C365,Personen!$B$2:$B$61,0)),0))=6,($B365-$A365+1)-INT(($B365-$A365+WEEKDAY($A365,2))/7)-SUMPRODUCT((Feiertage!$A$2:$A$61&gt;=$A365)*(Feiertage!$A$2:$A$61&lt;=$B365)*(WEEKDAY(Feiertage!$A$2:$A$61,2)&lt;&gt;7)),"")))</f>
        <v/>
      </c>
      <c r="G365" s="23" t="n"/>
      <c r="H365" s="25">
        <f>IF(OR($C365="",T($D365)&lt;&gt;"Urlaub",T($E365)="abgelehnt"),"",ROUND(N($F365)+N($G365),2))</f>
        <v/>
      </c>
      <c r="I365" s="21" t="n"/>
    </row>
    <row r="366">
      <c r="A366" s="20" t="n"/>
      <c r="B366" s="20" t="n"/>
      <c r="C366" s="21" t="n"/>
      <c r="D366" s="21" t="n"/>
      <c r="E366" s="21" t="n"/>
      <c r="F366" s="25">
        <f>IF(OR($A366="",$B366="",$C366=""),"",IF(N(IFERROR(INDEX(Personen!$D$2:$D$61,MATCH($C366,Personen!$B$2:$B$61,0)),0))=5,NETWORKDAYS($A366,$B366,Feiertage!$A$2:$A$61),IF(N(IFERROR(INDEX(Personen!$D$2:$D$61,MATCH($C366,Personen!$B$2:$B$61,0)),0))=6,($B366-$A366+1)-INT(($B366-$A366+WEEKDAY($A366,2))/7)-SUMPRODUCT((Feiertage!$A$2:$A$61&gt;=$A366)*(Feiertage!$A$2:$A$61&lt;=$B366)*(WEEKDAY(Feiertage!$A$2:$A$61,2)&lt;&gt;7)),"")))</f>
        <v/>
      </c>
      <c r="G366" s="23" t="n"/>
      <c r="H366" s="25">
        <f>IF(OR($C366="",T($D366)&lt;&gt;"Urlaub",T($E366)="abgelehnt"),"",ROUND(N($F366)+N($G366),2))</f>
        <v/>
      </c>
      <c r="I366" s="21" t="n"/>
    </row>
    <row r="367">
      <c r="A367" s="20" t="n"/>
      <c r="B367" s="20" t="n"/>
      <c r="C367" s="21" t="n"/>
      <c r="D367" s="21" t="n"/>
      <c r="E367" s="21" t="n"/>
      <c r="F367" s="25">
        <f>IF(OR($A367="",$B367="",$C367=""),"",IF(N(IFERROR(INDEX(Personen!$D$2:$D$61,MATCH($C367,Personen!$B$2:$B$61,0)),0))=5,NETWORKDAYS($A367,$B367,Feiertage!$A$2:$A$61),IF(N(IFERROR(INDEX(Personen!$D$2:$D$61,MATCH($C367,Personen!$B$2:$B$61,0)),0))=6,($B367-$A367+1)-INT(($B367-$A367+WEEKDAY($A367,2))/7)-SUMPRODUCT((Feiertage!$A$2:$A$61&gt;=$A367)*(Feiertage!$A$2:$A$61&lt;=$B367)*(WEEKDAY(Feiertage!$A$2:$A$61,2)&lt;&gt;7)),"")))</f>
        <v/>
      </c>
      <c r="G367" s="23" t="n"/>
      <c r="H367" s="25">
        <f>IF(OR($C367="",T($D367)&lt;&gt;"Urlaub",T($E367)="abgelehnt"),"",ROUND(N($F367)+N($G367),2))</f>
        <v/>
      </c>
      <c r="I367" s="21" t="n"/>
    </row>
    <row r="368">
      <c r="A368" s="20" t="n"/>
      <c r="B368" s="20" t="n"/>
      <c r="C368" s="21" t="n"/>
      <c r="D368" s="21" t="n"/>
      <c r="E368" s="21" t="n"/>
      <c r="F368" s="25">
        <f>IF(OR($A368="",$B368="",$C368=""),"",IF(N(IFERROR(INDEX(Personen!$D$2:$D$61,MATCH($C368,Personen!$B$2:$B$61,0)),0))=5,NETWORKDAYS($A368,$B368,Feiertage!$A$2:$A$61),IF(N(IFERROR(INDEX(Personen!$D$2:$D$61,MATCH($C368,Personen!$B$2:$B$61,0)),0))=6,($B368-$A368+1)-INT(($B368-$A368+WEEKDAY($A368,2))/7)-SUMPRODUCT((Feiertage!$A$2:$A$61&gt;=$A368)*(Feiertage!$A$2:$A$61&lt;=$B368)*(WEEKDAY(Feiertage!$A$2:$A$61,2)&lt;&gt;7)),"")))</f>
        <v/>
      </c>
      <c r="G368" s="23" t="n"/>
      <c r="H368" s="25">
        <f>IF(OR($C368="",T($D368)&lt;&gt;"Urlaub",T($E368)="abgelehnt"),"",ROUND(N($F368)+N($G368),2))</f>
        <v/>
      </c>
      <c r="I368" s="21" t="n"/>
    </row>
    <row r="369">
      <c r="A369" s="20" t="n"/>
      <c r="B369" s="20" t="n"/>
      <c r="C369" s="21" t="n"/>
      <c r="D369" s="21" t="n"/>
      <c r="E369" s="21" t="n"/>
      <c r="F369" s="25">
        <f>IF(OR($A369="",$B369="",$C369=""),"",IF(N(IFERROR(INDEX(Personen!$D$2:$D$61,MATCH($C369,Personen!$B$2:$B$61,0)),0))=5,NETWORKDAYS($A369,$B369,Feiertage!$A$2:$A$61),IF(N(IFERROR(INDEX(Personen!$D$2:$D$61,MATCH($C369,Personen!$B$2:$B$61,0)),0))=6,($B369-$A369+1)-INT(($B369-$A369+WEEKDAY($A369,2))/7)-SUMPRODUCT((Feiertage!$A$2:$A$61&gt;=$A369)*(Feiertage!$A$2:$A$61&lt;=$B369)*(WEEKDAY(Feiertage!$A$2:$A$61,2)&lt;&gt;7)),"")))</f>
        <v/>
      </c>
      <c r="G369" s="23" t="n"/>
      <c r="H369" s="25">
        <f>IF(OR($C369="",T($D369)&lt;&gt;"Urlaub",T($E369)="abgelehnt"),"",ROUND(N($F369)+N($G369),2))</f>
        <v/>
      </c>
      <c r="I369" s="21" t="n"/>
    </row>
    <row r="370">
      <c r="A370" s="20" t="n"/>
      <c r="B370" s="20" t="n"/>
      <c r="C370" s="21" t="n"/>
      <c r="D370" s="21" t="n"/>
      <c r="E370" s="21" t="n"/>
      <c r="F370" s="25">
        <f>IF(OR($A370="",$B370="",$C370=""),"",IF(N(IFERROR(INDEX(Personen!$D$2:$D$61,MATCH($C370,Personen!$B$2:$B$61,0)),0))=5,NETWORKDAYS($A370,$B370,Feiertage!$A$2:$A$61),IF(N(IFERROR(INDEX(Personen!$D$2:$D$61,MATCH($C370,Personen!$B$2:$B$61,0)),0))=6,($B370-$A370+1)-INT(($B370-$A370+WEEKDAY($A370,2))/7)-SUMPRODUCT((Feiertage!$A$2:$A$61&gt;=$A370)*(Feiertage!$A$2:$A$61&lt;=$B370)*(WEEKDAY(Feiertage!$A$2:$A$61,2)&lt;&gt;7)),"")))</f>
        <v/>
      </c>
      <c r="G370" s="23" t="n"/>
      <c r="H370" s="25">
        <f>IF(OR($C370="",T($D370)&lt;&gt;"Urlaub",T($E370)="abgelehnt"),"",ROUND(N($F370)+N($G370),2))</f>
        <v/>
      </c>
      <c r="I370" s="21" t="n"/>
    </row>
    <row r="371">
      <c r="A371" s="20" t="n"/>
      <c r="B371" s="20" t="n"/>
      <c r="C371" s="21" t="n"/>
      <c r="D371" s="21" t="n"/>
      <c r="E371" s="21" t="n"/>
      <c r="F371" s="25">
        <f>IF(OR($A371="",$B371="",$C371=""),"",IF(N(IFERROR(INDEX(Personen!$D$2:$D$61,MATCH($C371,Personen!$B$2:$B$61,0)),0))=5,NETWORKDAYS($A371,$B371,Feiertage!$A$2:$A$61),IF(N(IFERROR(INDEX(Personen!$D$2:$D$61,MATCH($C371,Personen!$B$2:$B$61,0)),0))=6,($B371-$A371+1)-INT(($B371-$A371+WEEKDAY($A371,2))/7)-SUMPRODUCT((Feiertage!$A$2:$A$61&gt;=$A371)*(Feiertage!$A$2:$A$61&lt;=$B371)*(WEEKDAY(Feiertage!$A$2:$A$61,2)&lt;&gt;7)),"")))</f>
        <v/>
      </c>
      <c r="G371" s="23" t="n"/>
      <c r="H371" s="25">
        <f>IF(OR($C371="",T($D371)&lt;&gt;"Urlaub",T($E371)="abgelehnt"),"",ROUND(N($F371)+N($G371),2))</f>
        <v/>
      </c>
      <c r="I371" s="21" t="n"/>
    </row>
    <row r="372">
      <c r="A372" s="20" t="n"/>
      <c r="B372" s="20" t="n"/>
      <c r="C372" s="21" t="n"/>
      <c r="D372" s="21" t="n"/>
      <c r="E372" s="21" t="n"/>
      <c r="F372" s="25">
        <f>IF(OR($A372="",$B372="",$C372=""),"",IF(N(IFERROR(INDEX(Personen!$D$2:$D$61,MATCH($C372,Personen!$B$2:$B$61,0)),0))=5,NETWORKDAYS($A372,$B372,Feiertage!$A$2:$A$61),IF(N(IFERROR(INDEX(Personen!$D$2:$D$61,MATCH($C372,Personen!$B$2:$B$61,0)),0))=6,($B372-$A372+1)-INT(($B372-$A372+WEEKDAY($A372,2))/7)-SUMPRODUCT((Feiertage!$A$2:$A$61&gt;=$A372)*(Feiertage!$A$2:$A$61&lt;=$B372)*(WEEKDAY(Feiertage!$A$2:$A$61,2)&lt;&gt;7)),"")))</f>
        <v/>
      </c>
      <c r="G372" s="23" t="n"/>
      <c r="H372" s="25">
        <f>IF(OR($C372="",T($D372)&lt;&gt;"Urlaub",T($E372)="abgelehnt"),"",ROUND(N($F372)+N($G372),2))</f>
        <v/>
      </c>
      <c r="I372" s="21" t="n"/>
    </row>
    <row r="373">
      <c r="A373" s="20" t="n"/>
      <c r="B373" s="20" t="n"/>
      <c r="C373" s="21" t="n"/>
      <c r="D373" s="21" t="n"/>
      <c r="E373" s="21" t="n"/>
      <c r="F373" s="25">
        <f>IF(OR($A373="",$B373="",$C373=""),"",IF(N(IFERROR(INDEX(Personen!$D$2:$D$61,MATCH($C373,Personen!$B$2:$B$61,0)),0))=5,NETWORKDAYS($A373,$B373,Feiertage!$A$2:$A$61),IF(N(IFERROR(INDEX(Personen!$D$2:$D$61,MATCH($C373,Personen!$B$2:$B$61,0)),0))=6,($B373-$A373+1)-INT(($B373-$A373+WEEKDAY($A373,2))/7)-SUMPRODUCT((Feiertage!$A$2:$A$61&gt;=$A373)*(Feiertage!$A$2:$A$61&lt;=$B373)*(WEEKDAY(Feiertage!$A$2:$A$61,2)&lt;&gt;7)),"")))</f>
        <v/>
      </c>
      <c r="G373" s="23" t="n"/>
      <c r="H373" s="25">
        <f>IF(OR($C373="",T($D373)&lt;&gt;"Urlaub",T($E373)="abgelehnt"),"",ROUND(N($F373)+N($G373),2))</f>
        <v/>
      </c>
      <c r="I373" s="21" t="n"/>
    </row>
    <row r="374">
      <c r="A374" s="20" t="n"/>
      <c r="B374" s="20" t="n"/>
      <c r="C374" s="21" t="n"/>
      <c r="D374" s="21" t="n"/>
      <c r="E374" s="21" t="n"/>
      <c r="F374" s="25">
        <f>IF(OR($A374="",$B374="",$C374=""),"",IF(N(IFERROR(INDEX(Personen!$D$2:$D$61,MATCH($C374,Personen!$B$2:$B$61,0)),0))=5,NETWORKDAYS($A374,$B374,Feiertage!$A$2:$A$61),IF(N(IFERROR(INDEX(Personen!$D$2:$D$61,MATCH($C374,Personen!$B$2:$B$61,0)),0))=6,($B374-$A374+1)-INT(($B374-$A374+WEEKDAY($A374,2))/7)-SUMPRODUCT((Feiertage!$A$2:$A$61&gt;=$A374)*(Feiertage!$A$2:$A$61&lt;=$B374)*(WEEKDAY(Feiertage!$A$2:$A$61,2)&lt;&gt;7)),"")))</f>
        <v/>
      </c>
      <c r="G374" s="23" t="n"/>
      <c r="H374" s="25">
        <f>IF(OR($C374="",T($D374)&lt;&gt;"Urlaub",T($E374)="abgelehnt"),"",ROUND(N($F374)+N($G374),2))</f>
        <v/>
      </c>
      <c r="I374" s="21" t="n"/>
    </row>
    <row r="375">
      <c r="A375" s="20" t="n"/>
      <c r="B375" s="20" t="n"/>
      <c r="C375" s="21" t="n"/>
      <c r="D375" s="21" t="n"/>
      <c r="E375" s="21" t="n"/>
      <c r="F375" s="25">
        <f>IF(OR($A375="",$B375="",$C375=""),"",IF(N(IFERROR(INDEX(Personen!$D$2:$D$61,MATCH($C375,Personen!$B$2:$B$61,0)),0))=5,NETWORKDAYS($A375,$B375,Feiertage!$A$2:$A$61),IF(N(IFERROR(INDEX(Personen!$D$2:$D$61,MATCH($C375,Personen!$B$2:$B$61,0)),0))=6,($B375-$A375+1)-INT(($B375-$A375+WEEKDAY($A375,2))/7)-SUMPRODUCT((Feiertage!$A$2:$A$61&gt;=$A375)*(Feiertage!$A$2:$A$61&lt;=$B375)*(WEEKDAY(Feiertage!$A$2:$A$61,2)&lt;&gt;7)),"")))</f>
        <v/>
      </c>
      <c r="G375" s="23" t="n"/>
      <c r="H375" s="25">
        <f>IF(OR($C375="",T($D375)&lt;&gt;"Urlaub",T($E375)="abgelehnt"),"",ROUND(N($F375)+N($G375),2))</f>
        <v/>
      </c>
      <c r="I375" s="21" t="n"/>
    </row>
    <row r="376">
      <c r="A376" s="20" t="n"/>
      <c r="B376" s="20" t="n"/>
      <c r="C376" s="21" t="n"/>
      <c r="D376" s="21" t="n"/>
      <c r="E376" s="21" t="n"/>
      <c r="F376" s="25">
        <f>IF(OR($A376="",$B376="",$C376=""),"",IF(N(IFERROR(INDEX(Personen!$D$2:$D$61,MATCH($C376,Personen!$B$2:$B$61,0)),0))=5,NETWORKDAYS($A376,$B376,Feiertage!$A$2:$A$61),IF(N(IFERROR(INDEX(Personen!$D$2:$D$61,MATCH($C376,Personen!$B$2:$B$61,0)),0))=6,($B376-$A376+1)-INT(($B376-$A376+WEEKDAY($A376,2))/7)-SUMPRODUCT((Feiertage!$A$2:$A$61&gt;=$A376)*(Feiertage!$A$2:$A$61&lt;=$B376)*(WEEKDAY(Feiertage!$A$2:$A$61,2)&lt;&gt;7)),"")))</f>
        <v/>
      </c>
      <c r="G376" s="23" t="n"/>
      <c r="H376" s="25">
        <f>IF(OR($C376="",T($D376)&lt;&gt;"Urlaub",T($E376)="abgelehnt"),"",ROUND(N($F376)+N($G376),2))</f>
        <v/>
      </c>
      <c r="I376" s="21" t="n"/>
    </row>
    <row r="377">
      <c r="A377" s="20" t="n"/>
      <c r="B377" s="20" t="n"/>
      <c r="C377" s="21" t="n"/>
      <c r="D377" s="21" t="n"/>
      <c r="E377" s="21" t="n"/>
      <c r="F377" s="25">
        <f>IF(OR($A377="",$B377="",$C377=""),"",IF(N(IFERROR(INDEX(Personen!$D$2:$D$61,MATCH($C377,Personen!$B$2:$B$61,0)),0))=5,NETWORKDAYS($A377,$B377,Feiertage!$A$2:$A$61),IF(N(IFERROR(INDEX(Personen!$D$2:$D$61,MATCH($C377,Personen!$B$2:$B$61,0)),0))=6,($B377-$A377+1)-INT(($B377-$A377+WEEKDAY($A377,2))/7)-SUMPRODUCT((Feiertage!$A$2:$A$61&gt;=$A377)*(Feiertage!$A$2:$A$61&lt;=$B377)*(WEEKDAY(Feiertage!$A$2:$A$61,2)&lt;&gt;7)),"")))</f>
        <v/>
      </c>
      <c r="G377" s="23" t="n"/>
      <c r="H377" s="25">
        <f>IF(OR($C377="",T($D377)&lt;&gt;"Urlaub",T($E377)="abgelehnt"),"",ROUND(N($F377)+N($G377),2))</f>
        <v/>
      </c>
      <c r="I377" s="21" t="n"/>
    </row>
    <row r="378">
      <c r="A378" s="20" t="n"/>
      <c r="B378" s="20" t="n"/>
      <c r="C378" s="21" t="n"/>
      <c r="D378" s="21" t="n"/>
      <c r="E378" s="21" t="n"/>
      <c r="F378" s="25">
        <f>IF(OR($A378="",$B378="",$C378=""),"",IF(N(IFERROR(INDEX(Personen!$D$2:$D$61,MATCH($C378,Personen!$B$2:$B$61,0)),0))=5,NETWORKDAYS($A378,$B378,Feiertage!$A$2:$A$61),IF(N(IFERROR(INDEX(Personen!$D$2:$D$61,MATCH($C378,Personen!$B$2:$B$61,0)),0))=6,($B378-$A378+1)-INT(($B378-$A378+WEEKDAY($A378,2))/7)-SUMPRODUCT((Feiertage!$A$2:$A$61&gt;=$A378)*(Feiertage!$A$2:$A$61&lt;=$B378)*(WEEKDAY(Feiertage!$A$2:$A$61,2)&lt;&gt;7)),"")))</f>
        <v/>
      </c>
      <c r="G378" s="23" t="n"/>
      <c r="H378" s="25">
        <f>IF(OR($C378="",T($D378)&lt;&gt;"Urlaub",T($E378)="abgelehnt"),"",ROUND(N($F378)+N($G378),2))</f>
        <v/>
      </c>
      <c r="I378" s="21" t="n"/>
    </row>
    <row r="379">
      <c r="A379" s="20" t="n"/>
      <c r="B379" s="20" t="n"/>
      <c r="C379" s="21" t="n"/>
      <c r="D379" s="21" t="n"/>
      <c r="E379" s="21" t="n"/>
      <c r="F379" s="25">
        <f>IF(OR($A379="",$B379="",$C379=""),"",IF(N(IFERROR(INDEX(Personen!$D$2:$D$61,MATCH($C379,Personen!$B$2:$B$61,0)),0))=5,NETWORKDAYS($A379,$B379,Feiertage!$A$2:$A$61),IF(N(IFERROR(INDEX(Personen!$D$2:$D$61,MATCH($C379,Personen!$B$2:$B$61,0)),0))=6,($B379-$A379+1)-INT(($B379-$A379+WEEKDAY($A379,2))/7)-SUMPRODUCT((Feiertage!$A$2:$A$61&gt;=$A379)*(Feiertage!$A$2:$A$61&lt;=$B379)*(WEEKDAY(Feiertage!$A$2:$A$61,2)&lt;&gt;7)),"")))</f>
        <v/>
      </c>
      <c r="G379" s="23" t="n"/>
      <c r="H379" s="25">
        <f>IF(OR($C379="",T($D379)&lt;&gt;"Urlaub",T($E379)="abgelehnt"),"",ROUND(N($F379)+N($G379),2))</f>
        <v/>
      </c>
      <c r="I379" s="21" t="n"/>
    </row>
    <row r="380">
      <c r="A380" s="20" t="n"/>
      <c r="B380" s="20" t="n"/>
      <c r="C380" s="21" t="n"/>
      <c r="D380" s="21" t="n"/>
      <c r="E380" s="21" t="n"/>
      <c r="F380" s="25">
        <f>IF(OR($A380="",$B380="",$C380=""),"",IF(N(IFERROR(INDEX(Personen!$D$2:$D$61,MATCH($C380,Personen!$B$2:$B$61,0)),0))=5,NETWORKDAYS($A380,$B380,Feiertage!$A$2:$A$61),IF(N(IFERROR(INDEX(Personen!$D$2:$D$61,MATCH($C380,Personen!$B$2:$B$61,0)),0))=6,($B380-$A380+1)-INT(($B380-$A380+WEEKDAY($A380,2))/7)-SUMPRODUCT((Feiertage!$A$2:$A$61&gt;=$A380)*(Feiertage!$A$2:$A$61&lt;=$B380)*(WEEKDAY(Feiertage!$A$2:$A$61,2)&lt;&gt;7)),"")))</f>
        <v/>
      </c>
      <c r="G380" s="23" t="n"/>
      <c r="H380" s="25">
        <f>IF(OR($C380="",T($D380)&lt;&gt;"Urlaub",T($E380)="abgelehnt"),"",ROUND(N($F380)+N($G380),2))</f>
        <v/>
      </c>
      <c r="I380" s="21" t="n"/>
    </row>
    <row r="381">
      <c r="A381" s="20" t="n"/>
      <c r="B381" s="20" t="n"/>
      <c r="C381" s="21" t="n"/>
      <c r="D381" s="21" t="n"/>
      <c r="E381" s="21" t="n"/>
      <c r="F381" s="25">
        <f>IF(OR($A381="",$B381="",$C381=""),"",IF(N(IFERROR(INDEX(Personen!$D$2:$D$61,MATCH($C381,Personen!$B$2:$B$61,0)),0))=5,NETWORKDAYS($A381,$B381,Feiertage!$A$2:$A$61),IF(N(IFERROR(INDEX(Personen!$D$2:$D$61,MATCH($C381,Personen!$B$2:$B$61,0)),0))=6,($B381-$A381+1)-INT(($B381-$A381+WEEKDAY($A381,2))/7)-SUMPRODUCT((Feiertage!$A$2:$A$61&gt;=$A381)*(Feiertage!$A$2:$A$61&lt;=$B381)*(WEEKDAY(Feiertage!$A$2:$A$61,2)&lt;&gt;7)),"")))</f>
        <v/>
      </c>
      <c r="G381" s="23" t="n"/>
      <c r="H381" s="25">
        <f>IF(OR($C381="",T($D381)&lt;&gt;"Urlaub",T($E381)="abgelehnt"),"",ROUND(N($F381)+N($G381),2))</f>
        <v/>
      </c>
      <c r="I381" s="21" t="n"/>
    </row>
    <row r="382">
      <c r="A382" s="20" t="n"/>
      <c r="B382" s="20" t="n"/>
      <c r="C382" s="21" t="n"/>
      <c r="D382" s="21" t="n"/>
      <c r="E382" s="21" t="n"/>
      <c r="F382" s="25">
        <f>IF(OR($A382="",$B382="",$C382=""),"",IF(N(IFERROR(INDEX(Personen!$D$2:$D$61,MATCH($C382,Personen!$B$2:$B$61,0)),0))=5,NETWORKDAYS($A382,$B382,Feiertage!$A$2:$A$61),IF(N(IFERROR(INDEX(Personen!$D$2:$D$61,MATCH($C382,Personen!$B$2:$B$61,0)),0))=6,($B382-$A382+1)-INT(($B382-$A382+WEEKDAY($A382,2))/7)-SUMPRODUCT((Feiertage!$A$2:$A$61&gt;=$A382)*(Feiertage!$A$2:$A$61&lt;=$B382)*(WEEKDAY(Feiertage!$A$2:$A$61,2)&lt;&gt;7)),"")))</f>
        <v/>
      </c>
      <c r="G382" s="23" t="n"/>
      <c r="H382" s="25">
        <f>IF(OR($C382="",T($D382)&lt;&gt;"Urlaub",T($E382)="abgelehnt"),"",ROUND(N($F382)+N($G382),2))</f>
        <v/>
      </c>
      <c r="I382" s="21" t="n"/>
    </row>
    <row r="383">
      <c r="A383" s="20" t="n"/>
      <c r="B383" s="20" t="n"/>
      <c r="C383" s="21" t="n"/>
      <c r="D383" s="21" t="n"/>
      <c r="E383" s="21" t="n"/>
      <c r="F383" s="25">
        <f>IF(OR($A383="",$B383="",$C383=""),"",IF(N(IFERROR(INDEX(Personen!$D$2:$D$61,MATCH($C383,Personen!$B$2:$B$61,0)),0))=5,NETWORKDAYS($A383,$B383,Feiertage!$A$2:$A$61),IF(N(IFERROR(INDEX(Personen!$D$2:$D$61,MATCH($C383,Personen!$B$2:$B$61,0)),0))=6,($B383-$A383+1)-INT(($B383-$A383+WEEKDAY($A383,2))/7)-SUMPRODUCT((Feiertage!$A$2:$A$61&gt;=$A383)*(Feiertage!$A$2:$A$61&lt;=$B383)*(WEEKDAY(Feiertage!$A$2:$A$61,2)&lt;&gt;7)),"")))</f>
        <v/>
      </c>
      <c r="G383" s="23" t="n"/>
      <c r="H383" s="25">
        <f>IF(OR($C383="",T($D383)&lt;&gt;"Urlaub",T($E383)="abgelehnt"),"",ROUND(N($F383)+N($G383),2))</f>
        <v/>
      </c>
      <c r="I383" s="21" t="n"/>
    </row>
    <row r="384">
      <c r="A384" s="20" t="n"/>
      <c r="B384" s="20" t="n"/>
      <c r="C384" s="21" t="n"/>
      <c r="D384" s="21" t="n"/>
      <c r="E384" s="21" t="n"/>
      <c r="F384" s="25">
        <f>IF(OR($A384="",$B384="",$C384=""),"",IF(N(IFERROR(INDEX(Personen!$D$2:$D$61,MATCH($C384,Personen!$B$2:$B$61,0)),0))=5,NETWORKDAYS($A384,$B384,Feiertage!$A$2:$A$61),IF(N(IFERROR(INDEX(Personen!$D$2:$D$61,MATCH($C384,Personen!$B$2:$B$61,0)),0))=6,($B384-$A384+1)-INT(($B384-$A384+WEEKDAY($A384,2))/7)-SUMPRODUCT((Feiertage!$A$2:$A$61&gt;=$A384)*(Feiertage!$A$2:$A$61&lt;=$B384)*(WEEKDAY(Feiertage!$A$2:$A$61,2)&lt;&gt;7)),"")))</f>
        <v/>
      </c>
      <c r="G384" s="23" t="n"/>
      <c r="H384" s="25">
        <f>IF(OR($C384="",T($D384)&lt;&gt;"Urlaub",T($E384)="abgelehnt"),"",ROUND(N($F384)+N($G384),2))</f>
        <v/>
      </c>
      <c r="I384" s="21" t="n"/>
    </row>
    <row r="385">
      <c r="A385" s="20" t="n"/>
      <c r="B385" s="20" t="n"/>
      <c r="C385" s="21" t="n"/>
      <c r="D385" s="21" t="n"/>
      <c r="E385" s="21" t="n"/>
      <c r="F385" s="25">
        <f>IF(OR($A385="",$B385="",$C385=""),"",IF(N(IFERROR(INDEX(Personen!$D$2:$D$61,MATCH($C385,Personen!$B$2:$B$61,0)),0))=5,NETWORKDAYS($A385,$B385,Feiertage!$A$2:$A$61),IF(N(IFERROR(INDEX(Personen!$D$2:$D$61,MATCH($C385,Personen!$B$2:$B$61,0)),0))=6,($B385-$A385+1)-INT(($B385-$A385+WEEKDAY($A385,2))/7)-SUMPRODUCT((Feiertage!$A$2:$A$61&gt;=$A385)*(Feiertage!$A$2:$A$61&lt;=$B385)*(WEEKDAY(Feiertage!$A$2:$A$61,2)&lt;&gt;7)),"")))</f>
        <v/>
      </c>
      <c r="G385" s="23" t="n"/>
      <c r="H385" s="25">
        <f>IF(OR($C385="",T($D385)&lt;&gt;"Urlaub",T($E385)="abgelehnt"),"",ROUND(N($F385)+N($G385),2))</f>
        <v/>
      </c>
      <c r="I385" s="21" t="n"/>
    </row>
    <row r="386">
      <c r="A386" s="20" t="n"/>
      <c r="B386" s="20" t="n"/>
      <c r="C386" s="21" t="n"/>
      <c r="D386" s="21" t="n"/>
      <c r="E386" s="21" t="n"/>
      <c r="F386" s="25">
        <f>IF(OR($A386="",$B386="",$C386=""),"",IF(N(IFERROR(INDEX(Personen!$D$2:$D$61,MATCH($C386,Personen!$B$2:$B$61,0)),0))=5,NETWORKDAYS($A386,$B386,Feiertage!$A$2:$A$61),IF(N(IFERROR(INDEX(Personen!$D$2:$D$61,MATCH($C386,Personen!$B$2:$B$61,0)),0))=6,($B386-$A386+1)-INT(($B386-$A386+WEEKDAY($A386,2))/7)-SUMPRODUCT((Feiertage!$A$2:$A$61&gt;=$A386)*(Feiertage!$A$2:$A$61&lt;=$B386)*(WEEKDAY(Feiertage!$A$2:$A$61,2)&lt;&gt;7)),"")))</f>
        <v/>
      </c>
      <c r="G386" s="23" t="n"/>
      <c r="H386" s="25">
        <f>IF(OR($C386="",T($D386)&lt;&gt;"Urlaub",T($E386)="abgelehnt"),"",ROUND(N($F386)+N($G386),2))</f>
        <v/>
      </c>
      <c r="I386" s="21" t="n"/>
    </row>
    <row r="387">
      <c r="A387" s="20" t="n"/>
      <c r="B387" s="20" t="n"/>
      <c r="C387" s="21" t="n"/>
      <c r="D387" s="21" t="n"/>
      <c r="E387" s="21" t="n"/>
      <c r="F387" s="25">
        <f>IF(OR($A387="",$B387="",$C387=""),"",IF(N(IFERROR(INDEX(Personen!$D$2:$D$61,MATCH($C387,Personen!$B$2:$B$61,0)),0))=5,NETWORKDAYS($A387,$B387,Feiertage!$A$2:$A$61),IF(N(IFERROR(INDEX(Personen!$D$2:$D$61,MATCH($C387,Personen!$B$2:$B$61,0)),0))=6,($B387-$A387+1)-INT(($B387-$A387+WEEKDAY($A387,2))/7)-SUMPRODUCT((Feiertage!$A$2:$A$61&gt;=$A387)*(Feiertage!$A$2:$A$61&lt;=$B387)*(WEEKDAY(Feiertage!$A$2:$A$61,2)&lt;&gt;7)),"")))</f>
        <v/>
      </c>
      <c r="G387" s="23" t="n"/>
      <c r="H387" s="25">
        <f>IF(OR($C387="",T($D387)&lt;&gt;"Urlaub",T($E387)="abgelehnt"),"",ROUND(N($F387)+N($G387),2))</f>
        <v/>
      </c>
      <c r="I387" s="21" t="n"/>
    </row>
    <row r="388">
      <c r="A388" s="20" t="n"/>
      <c r="B388" s="20" t="n"/>
      <c r="C388" s="21" t="n"/>
      <c r="D388" s="21" t="n"/>
      <c r="E388" s="21" t="n"/>
      <c r="F388" s="25">
        <f>IF(OR($A388="",$B388="",$C388=""),"",IF(N(IFERROR(INDEX(Personen!$D$2:$D$61,MATCH($C388,Personen!$B$2:$B$61,0)),0))=5,NETWORKDAYS($A388,$B388,Feiertage!$A$2:$A$61),IF(N(IFERROR(INDEX(Personen!$D$2:$D$61,MATCH($C388,Personen!$B$2:$B$61,0)),0))=6,($B388-$A388+1)-INT(($B388-$A388+WEEKDAY($A388,2))/7)-SUMPRODUCT((Feiertage!$A$2:$A$61&gt;=$A388)*(Feiertage!$A$2:$A$61&lt;=$B388)*(WEEKDAY(Feiertage!$A$2:$A$61,2)&lt;&gt;7)),"")))</f>
        <v/>
      </c>
      <c r="G388" s="23" t="n"/>
      <c r="H388" s="25">
        <f>IF(OR($C388="",T($D388)&lt;&gt;"Urlaub",T($E388)="abgelehnt"),"",ROUND(N($F388)+N($G388),2))</f>
        <v/>
      </c>
      <c r="I388" s="21" t="n"/>
    </row>
    <row r="389">
      <c r="A389" s="20" t="n"/>
      <c r="B389" s="20" t="n"/>
      <c r="C389" s="21" t="n"/>
      <c r="D389" s="21" t="n"/>
      <c r="E389" s="21" t="n"/>
      <c r="F389" s="25">
        <f>IF(OR($A389="",$B389="",$C389=""),"",IF(N(IFERROR(INDEX(Personen!$D$2:$D$61,MATCH($C389,Personen!$B$2:$B$61,0)),0))=5,NETWORKDAYS($A389,$B389,Feiertage!$A$2:$A$61),IF(N(IFERROR(INDEX(Personen!$D$2:$D$61,MATCH($C389,Personen!$B$2:$B$61,0)),0))=6,($B389-$A389+1)-INT(($B389-$A389+WEEKDAY($A389,2))/7)-SUMPRODUCT((Feiertage!$A$2:$A$61&gt;=$A389)*(Feiertage!$A$2:$A$61&lt;=$B389)*(WEEKDAY(Feiertage!$A$2:$A$61,2)&lt;&gt;7)),"")))</f>
        <v/>
      </c>
      <c r="G389" s="23" t="n"/>
      <c r="H389" s="25">
        <f>IF(OR($C389="",T($D389)&lt;&gt;"Urlaub",T($E389)="abgelehnt"),"",ROUND(N($F389)+N($G389),2))</f>
        <v/>
      </c>
      <c r="I389" s="21" t="n"/>
    </row>
    <row r="390">
      <c r="A390" s="20" t="n"/>
      <c r="B390" s="20" t="n"/>
      <c r="C390" s="21" t="n"/>
      <c r="D390" s="21" t="n"/>
      <c r="E390" s="21" t="n"/>
      <c r="F390" s="25">
        <f>IF(OR($A390="",$B390="",$C390=""),"",IF(N(IFERROR(INDEX(Personen!$D$2:$D$61,MATCH($C390,Personen!$B$2:$B$61,0)),0))=5,NETWORKDAYS($A390,$B390,Feiertage!$A$2:$A$61),IF(N(IFERROR(INDEX(Personen!$D$2:$D$61,MATCH($C390,Personen!$B$2:$B$61,0)),0))=6,($B390-$A390+1)-INT(($B390-$A390+WEEKDAY($A390,2))/7)-SUMPRODUCT((Feiertage!$A$2:$A$61&gt;=$A390)*(Feiertage!$A$2:$A$61&lt;=$B390)*(WEEKDAY(Feiertage!$A$2:$A$61,2)&lt;&gt;7)),"")))</f>
        <v/>
      </c>
      <c r="G390" s="23" t="n"/>
      <c r="H390" s="25">
        <f>IF(OR($C390="",T($D390)&lt;&gt;"Urlaub",T($E390)="abgelehnt"),"",ROUND(N($F390)+N($G390),2))</f>
        <v/>
      </c>
      <c r="I390" s="21" t="n"/>
    </row>
    <row r="391">
      <c r="A391" s="20" t="n"/>
      <c r="B391" s="20" t="n"/>
      <c r="C391" s="21" t="n"/>
      <c r="D391" s="21" t="n"/>
      <c r="E391" s="21" t="n"/>
      <c r="F391" s="25">
        <f>IF(OR($A391="",$B391="",$C391=""),"",IF(N(IFERROR(INDEX(Personen!$D$2:$D$61,MATCH($C391,Personen!$B$2:$B$61,0)),0))=5,NETWORKDAYS($A391,$B391,Feiertage!$A$2:$A$61),IF(N(IFERROR(INDEX(Personen!$D$2:$D$61,MATCH($C391,Personen!$B$2:$B$61,0)),0))=6,($B391-$A391+1)-INT(($B391-$A391+WEEKDAY($A391,2))/7)-SUMPRODUCT((Feiertage!$A$2:$A$61&gt;=$A391)*(Feiertage!$A$2:$A$61&lt;=$B391)*(WEEKDAY(Feiertage!$A$2:$A$61,2)&lt;&gt;7)),"")))</f>
        <v/>
      </c>
      <c r="G391" s="23" t="n"/>
      <c r="H391" s="25">
        <f>IF(OR($C391="",T($D391)&lt;&gt;"Urlaub",T($E391)="abgelehnt"),"",ROUND(N($F391)+N($G391),2))</f>
        <v/>
      </c>
      <c r="I391" s="21" t="n"/>
    </row>
    <row r="392">
      <c r="A392" s="20" t="n"/>
      <c r="B392" s="20" t="n"/>
      <c r="C392" s="21" t="n"/>
      <c r="D392" s="21" t="n"/>
      <c r="E392" s="21" t="n"/>
      <c r="F392" s="25">
        <f>IF(OR($A392="",$B392="",$C392=""),"",IF(N(IFERROR(INDEX(Personen!$D$2:$D$61,MATCH($C392,Personen!$B$2:$B$61,0)),0))=5,NETWORKDAYS($A392,$B392,Feiertage!$A$2:$A$61),IF(N(IFERROR(INDEX(Personen!$D$2:$D$61,MATCH($C392,Personen!$B$2:$B$61,0)),0))=6,($B392-$A392+1)-INT(($B392-$A392+WEEKDAY($A392,2))/7)-SUMPRODUCT((Feiertage!$A$2:$A$61&gt;=$A392)*(Feiertage!$A$2:$A$61&lt;=$B392)*(WEEKDAY(Feiertage!$A$2:$A$61,2)&lt;&gt;7)),"")))</f>
        <v/>
      </c>
      <c r="G392" s="23" t="n"/>
      <c r="H392" s="25">
        <f>IF(OR($C392="",T($D392)&lt;&gt;"Urlaub",T($E392)="abgelehnt"),"",ROUND(N($F392)+N($G392),2))</f>
        <v/>
      </c>
      <c r="I392" s="21" t="n"/>
    </row>
    <row r="393">
      <c r="A393" s="20" t="n"/>
      <c r="B393" s="20" t="n"/>
      <c r="C393" s="21" t="n"/>
      <c r="D393" s="21" t="n"/>
      <c r="E393" s="21" t="n"/>
      <c r="F393" s="25">
        <f>IF(OR($A393="",$B393="",$C393=""),"",IF(N(IFERROR(INDEX(Personen!$D$2:$D$61,MATCH($C393,Personen!$B$2:$B$61,0)),0))=5,NETWORKDAYS($A393,$B393,Feiertage!$A$2:$A$61),IF(N(IFERROR(INDEX(Personen!$D$2:$D$61,MATCH($C393,Personen!$B$2:$B$61,0)),0))=6,($B393-$A393+1)-INT(($B393-$A393+WEEKDAY($A393,2))/7)-SUMPRODUCT((Feiertage!$A$2:$A$61&gt;=$A393)*(Feiertage!$A$2:$A$61&lt;=$B393)*(WEEKDAY(Feiertage!$A$2:$A$61,2)&lt;&gt;7)),"")))</f>
        <v/>
      </c>
      <c r="G393" s="23" t="n"/>
      <c r="H393" s="25">
        <f>IF(OR($C393="",T($D393)&lt;&gt;"Urlaub",T($E393)="abgelehnt"),"",ROUND(N($F393)+N($G393),2))</f>
        <v/>
      </c>
      <c r="I393" s="21" t="n"/>
    </row>
    <row r="394">
      <c r="A394" s="20" t="n"/>
      <c r="B394" s="20" t="n"/>
      <c r="C394" s="21" t="n"/>
      <c r="D394" s="21" t="n"/>
      <c r="E394" s="21" t="n"/>
      <c r="F394" s="25">
        <f>IF(OR($A394="",$B394="",$C394=""),"",IF(N(IFERROR(INDEX(Personen!$D$2:$D$61,MATCH($C394,Personen!$B$2:$B$61,0)),0))=5,NETWORKDAYS($A394,$B394,Feiertage!$A$2:$A$61),IF(N(IFERROR(INDEX(Personen!$D$2:$D$61,MATCH($C394,Personen!$B$2:$B$61,0)),0))=6,($B394-$A394+1)-INT(($B394-$A394+WEEKDAY($A394,2))/7)-SUMPRODUCT((Feiertage!$A$2:$A$61&gt;=$A394)*(Feiertage!$A$2:$A$61&lt;=$B394)*(WEEKDAY(Feiertage!$A$2:$A$61,2)&lt;&gt;7)),"")))</f>
        <v/>
      </c>
      <c r="G394" s="23" t="n"/>
      <c r="H394" s="25">
        <f>IF(OR($C394="",T($D394)&lt;&gt;"Urlaub",T($E394)="abgelehnt"),"",ROUND(N($F394)+N($G394),2))</f>
        <v/>
      </c>
      <c r="I394" s="21" t="n"/>
    </row>
    <row r="395">
      <c r="A395" s="20" t="n"/>
      <c r="B395" s="20" t="n"/>
      <c r="C395" s="21" t="n"/>
      <c r="D395" s="21" t="n"/>
      <c r="E395" s="21" t="n"/>
      <c r="F395" s="25">
        <f>IF(OR($A395="",$B395="",$C395=""),"",IF(N(IFERROR(INDEX(Personen!$D$2:$D$61,MATCH($C395,Personen!$B$2:$B$61,0)),0))=5,NETWORKDAYS($A395,$B395,Feiertage!$A$2:$A$61),IF(N(IFERROR(INDEX(Personen!$D$2:$D$61,MATCH($C395,Personen!$B$2:$B$61,0)),0))=6,($B395-$A395+1)-INT(($B395-$A395+WEEKDAY($A395,2))/7)-SUMPRODUCT((Feiertage!$A$2:$A$61&gt;=$A395)*(Feiertage!$A$2:$A$61&lt;=$B395)*(WEEKDAY(Feiertage!$A$2:$A$61,2)&lt;&gt;7)),"")))</f>
        <v/>
      </c>
      <c r="G395" s="23" t="n"/>
      <c r="H395" s="25">
        <f>IF(OR($C395="",T($D395)&lt;&gt;"Urlaub",T($E395)="abgelehnt"),"",ROUND(N($F395)+N($G395),2))</f>
        <v/>
      </c>
      <c r="I395" s="21" t="n"/>
    </row>
    <row r="396">
      <c r="A396" s="20" t="n"/>
      <c r="B396" s="20" t="n"/>
      <c r="C396" s="21" t="n"/>
      <c r="D396" s="21" t="n"/>
      <c r="E396" s="21" t="n"/>
      <c r="F396" s="25">
        <f>IF(OR($A396="",$B396="",$C396=""),"",IF(N(IFERROR(INDEX(Personen!$D$2:$D$61,MATCH($C396,Personen!$B$2:$B$61,0)),0))=5,NETWORKDAYS($A396,$B396,Feiertage!$A$2:$A$61),IF(N(IFERROR(INDEX(Personen!$D$2:$D$61,MATCH($C396,Personen!$B$2:$B$61,0)),0))=6,($B396-$A396+1)-INT(($B396-$A396+WEEKDAY($A396,2))/7)-SUMPRODUCT((Feiertage!$A$2:$A$61&gt;=$A396)*(Feiertage!$A$2:$A$61&lt;=$B396)*(WEEKDAY(Feiertage!$A$2:$A$61,2)&lt;&gt;7)),"")))</f>
        <v/>
      </c>
      <c r="G396" s="23" t="n"/>
      <c r="H396" s="25">
        <f>IF(OR($C396="",T($D396)&lt;&gt;"Urlaub",T($E396)="abgelehnt"),"",ROUND(N($F396)+N($G396),2))</f>
        <v/>
      </c>
      <c r="I396" s="21" t="n"/>
    </row>
    <row r="397">
      <c r="A397" s="20" t="n"/>
      <c r="B397" s="20" t="n"/>
      <c r="C397" s="21" t="n"/>
      <c r="D397" s="21" t="n"/>
      <c r="E397" s="21" t="n"/>
      <c r="F397" s="25">
        <f>IF(OR($A397="",$B397="",$C397=""),"",IF(N(IFERROR(INDEX(Personen!$D$2:$D$61,MATCH($C397,Personen!$B$2:$B$61,0)),0))=5,NETWORKDAYS($A397,$B397,Feiertage!$A$2:$A$61),IF(N(IFERROR(INDEX(Personen!$D$2:$D$61,MATCH($C397,Personen!$B$2:$B$61,0)),0))=6,($B397-$A397+1)-INT(($B397-$A397+WEEKDAY($A397,2))/7)-SUMPRODUCT((Feiertage!$A$2:$A$61&gt;=$A397)*(Feiertage!$A$2:$A$61&lt;=$B397)*(WEEKDAY(Feiertage!$A$2:$A$61,2)&lt;&gt;7)),"")))</f>
        <v/>
      </c>
      <c r="G397" s="23" t="n"/>
      <c r="H397" s="25">
        <f>IF(OR($C397="",T($D397)&lt;&gt;"Urlaub",T($E397)="abgelehnt"),"",ROUND(N($F397)+N($G397),2))</f>
        <v/>
      </c>
      <c r="I397" s="21" t="n"/>
    </row>
    <row r="398">
      <c r="A398" s="20" t="n"/>
      <c r="B398" s="20" t="n"/>
      <c r="C398" s="21" t="n"/>
      <c r="D398" s="21" t="n"/>
      <c r="E398" s="21" t="n"/>
      <c r="F398" s="25">
        <f>IF(OR($A398="",$B398="",$C398=""),"",IF(N(IFERROR(INDEX(Personen!$D$2:$D$61,MATCH($C398,Personen!$B$2:$B$61,0)),0))=5,NETWORKDAYS($A398,$B398,Feiertage!$A$2:$A$61),IF(N(IFERROR(INDEX(Personen!$D$2:$D$61,MATCH($C398,Personen!$B$2:$B$61,0)),0))=6,($B398-$A398+1)-INT(($B398-$A398+WEEKDAY($A398,2))/7)-SUMPRODUCT((Feiertage!$A$2:$A$61&gt;=$A398)*(Feiertage!$A$2:$A$61&lt;=$B398)*(WEEKDAY(Feiertage!$A$2:$A$61,2)&lt;&gt;7)),"")))</f>
        <v/>
      </c>
      <c r="G398" s="23" t="n"/>
      <c r="H398" s="25">
        <f>IF(OR($C398="",T($D398)&lt;&gt;"Urlaub",T($E398)="abgelehnt"),"",ROUND(N($F398)+N($G398),2))</f>
        <v/>
      </c>
      <c r="I398" s="21" t="n"/>
    </row>
    <row r="399">
      <c r="A399" s="20" t="n"/>
      <c r="B399" s="20" t="n"/>
      <c r="C399" s="21" t="n"/>
      <c r="D399" s="21" t="n"/>
      <c r="E399" s="21" t="n"/>
      <c r="F399" s="25">
        <f>IF(OR($A399="",$B399="",$C399=""),"",IF(N(IFERROR(INDEX(Personen!$D$2:$D$61,MATCH($C399,Personen!$B$2:$B$61,0)),0))=5,NETWORKDAYS($A399,$B399,Feiertage!$A$2:$A$61),IF(N(IFERROR(INDEX(Personen!$D$2:$D$61,MATCH($C399,Personen!$B$2:$B$61,0)),0))=6,($B399-$A399+1)-INT(($B399-$A399+WEEKDAY($A399,2))/7)-SUMPRODUCT((Feiertage!$A$2:$A$61&gt;=$A399)*(Feiertage!$A$2:$A$61&lt;=$B399)*(WEEKDAY(Feiertage!$A$2:$A$61,2)&lt;&gt;7)),"")))</f>
        <v/>
      </c>
      <c r="G399" s="23" t="n"/>
      <c r="H399" s="25">
        <f>IF(OR($C399="",T($D399)&lt;&gt;"Urlaub",T($E399)="abgelehnt"),"",ROUND(N($F399)+N($G399),2))</f>
        <v/>
      </c>
      <c r="I399" s="21" t="n"/>
    </row>
    <row r="400">
      <c r="A400" s="20" t="n"/>
      <c r="B400" s="20" t="n"/>
      <c r="C400" s="21" t="n"/>
      <c r="D400" s="21" t="n"/>
      <c r="E400" s="21" t="n"/>
      <c r="F400" s="25">
        <f>IF(OR($A400="",$B400="",$C400=""),"",IF(N(IFERROR(INDEX(Personen!$D$2:$D$61,MATCH($C400,Personen!$B$2:$B$61,0)),0))=5,NETWORKDAYS($A400,$B400,Feiertage!$A$2:$A$61),IF(N(IFERROR(INDEX(Personen!$D$2:$D$61,MATCH($C400,Personen!$B$2:$B$61,0)),0))=6,($B400-$A400+1)-INT(($B400-$A400+WEEKDAY($A400,2))/7)-SUMPRODUCT((Feiertage!$A$2:$A$61&gt;=$A400)*(Feiertage!$A$2:$A$61&lt;=$B400)*(WEEKDAY(Feiertage!$A$2:$A$61,2)&lt;&gt;7)),"")))</f>
        <v/>
      </c>
      <c r="G400" s="23" t="n"/>
      <c r="H400" s="25">
        <f>IF(OR($C400="",T($D400)&lt;&gt;"Urlaub",T($E400)="abgelehnt"),"",ROUND(N($F400)+N($G400),2))</f>
        <v/>
      </c>
      <c r="I400" s="21" t="n"/>
    </row>
    <row r="401">
      <c r="A401" s="20" t="n"/>
      <c r="B401" s="20" t="n"/>
      <c r="C401" s="21" t="n"/>
      <c r="D401" s="21" t="n"/>
      <c r="E401" s="21" t="n"/>
      <c r="F401" s="25">
        <f>IF(OR($A401="",$B401="",$C401=""),"",IF(N(IFERROR(INDEX(Personen!$D$2:$D$61,MATCH($C401,Personen!$B$2:$B$61,0)),0))=5,NETWORKDAYS($A401,$B401,Feiertage!$A$2:$A$61),IF(N(IFERROR(INDEX(Personen!$D$2:$D$61,MATCH($C401,Personen!$B$2:$B$61,0)),0))=6,($B401-$A401+1)-INT(($B401-$A401+WEEKDAY($A401,2))/7)-SUMPRODUCT((Feiertage!$A$2:$A$61&gt;=$A401)*(Feiertage!$A$2:$A$61&lt;=$B401)*(WEEKDAY(Feiertage!$A$2:$A$61,2)&lt;&gt;7)),"")))</f>
        <v/>
      </c>
      <c r="G401" s="23" t="n"/>
      <c r="H401" s="25">
        <f>IF(OR($C401="",T($D401)&lt;&gt;"Urlaub",T($E401)="abgelehnt"),"",ROUND(N($F401)+N($G401),2))</f>
        <v/>
      </c>
      <c r="I401" s="21" t="n"/>
    </row>
  </sheetData>
  <autoFilter ref="A1:I401"/>
  <dataValidations count="3">
    <dataValidation sqref="C2:C401" showDropDown="0" showInputMessage="0" showErrorMessage="0" allowBlank="1" type="list">
      <formula1>=Personen!$B$2:$B$61</formula1>
    </dataValidation>
    <dataValidation sqref="D2:D401" showDropDown="0" showInputMessage="0" showErrorMessage="0" allowBlank="1" type="list">
      <formula1>"Urlaub,Sonderurlaub,unbezahlt,Krank"</formula1>
    </dataValidation>
    <dataValidation sqref="E2:E401" showDropDown="0" showInputMessage="0" showErrorMessage="0" allowBlank="1" type="list">
      <formula1>"beantragt,genehmigt,genommen,abgelehnt"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6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1" customWidth="1" min="4" max="4"/>
    <col width="13" customWidth="1" min="5" max="5"/>
    <col width="12" customWidth="1" min="6" max="6"/>
    <col width="14" customWidth="1" min="7" max="7"/>
    <col width="11" customWidth="1" min="8" max="8"/>
    <col width="11" customWidth="1" min="9" max="9"/>
    <col width="12" customWidth="1" min="10" max="10"/>
    <col width="11" customWidth="1" min="11" max="11"/>
    <col width="11" customWidth="1" min="12" max="12"/>
    <col width="17" customWidth="1" min="13" max="13"/>
    <col width="28" customWidth="1" min="14" max="14"/>
  </cols>
  <sheetData>
    <row r="1" ht="46" customHeight="1">
      <c r="A1" s="17" t="inlineStr">
        <is>
          <t>Person</t>
        </is>
      </c>
      <c r="B1" s="17" t="inlineStr">
        <is>
          <t>Eintritt</t>
        </is>
      </c>
      <c r="C1" s="17" t="inlineStr">
        <is>
          <t>Austritt</t>
        </is>
      </c>
      <c r="D1" s="17" t="inlineStr">
        <is>
          <t>Tage/Woche</t>
        </is>
      </c>
      <c r="E1" s="17" t="inlineStr">
        <is>
          <t>Anspruch voll</t>
        </is>
      </c>
      <c r="F1" s="17" t="inlineStr">
        <is>
          <t>Volle Monate</t>
        </is>
      </c>
      <c r="G1" s="17" t="inlineStr">
        <is>
          <t>Anspruch anteilig</t>
        </is>
      </c>
      <c r="H1" s="17" t="inlineStr">
        <is>
          <t>Übertrag</t>
        </is>
      </c>
      <c r="I1" s="17" t="inlineStr">
        <is>
          <t>Gesamt</t>
        </is>
      </c>
      <c r="J1" s="17" t="inlineStr">
        <is>
          <t>Genommen</t>
        </is>
      </c>
      <c r="K1" s="17" t="inlineStr">
        <is>
          <t>Geplant</t>
        </is>
      </c>
      <c r="L1" s="17" t="inlineStr">
        <is>
          <t>Rest</t>
        </is>
      </c>
      <c r="M1" s="17" t="inlineStr">
        <is>
          <t>Übertrag verfällt am</t>
        </is>
      </c>
      <c r="N1" s="17" t="inlineStr">
        <is>
          <t>Prüfung</t>
        </is>
      </c>
    </row>
    <row r="2">
      <c r="A2" s="10">
        <f>IF(Personen!$B2="","",Personen!$B2)</f>
        <v/>
      </c>
      <c r="B2" s="26">
        <f>IF(OR($A2="",Personen!$E2=""),"",Personen!$E2)</f>
        <v/>
      </c>
      <c r="C2" s="26">
        <f>IF(OR($A2="",Personen!$F2=""),"",Personen!$F2)</f>
        <v/>
      </c>
      <c r="D2" s="27">
        <f>IF($A2="","",N(Personen!$D2))</f>
        <v/>
      </c>
      <c r="E2" s="25">
        <f>IF($A2="","",ROUND(IF(Personen!$G2="",Vorgaben!$C$5/6*N($D2),N(Personen!$G2))+N(Personen!$H2),2))</f>
        <v/>
      </c>
      <c r="F2" s="27">
        <f>IF(OR($A2="",$B2=""),"",IFERROR(MAX(0,MIN(12,DATEDIF(MAX(N($B2),DATE(Vorgaben!$C$4,1,1)),MIN(IF($C2="",DATE(Vorgaben!$C$4,12,31),N($C2)),DATE(Vorgaben!$C$4,12,31))+1,"m"))),0))</f>
        <v/>
      </c>
      <c r="G2" s="25">
        <f>IF(OR($A2="",$E2=""),"",IF(N($F2)&gt;=12,N($E2),IF(N($E2)*N($F2)/12-INT(N($E2)*N($F2)/12)&gt;=0.5,INT(N($E2)*N($F2)/12)+1,ROUND(N($E2)*N($F2)/12,2))))</f>
        <v/>
      </c>
      <c r="H2" s="25">
        <f>IF($A2="","",N(Personen!$I2))</f>
        <v/>
      </c>
      <c r="I2" s="25">
        <f>IF($A2="","",ROUND(N($G2)+N($H2),2))</f>
        <v/>
      </c>
      <c r="J2" s="25">
        <f>IF($A2="","",SUMIFS(Abwesenheiten!$H$2:$H$401,Abwesenheiten!$C$2:$C$401,$A2,Abwesenheiten!$E$2:$E$401,"genommen"))</f>
        <v/>
      </c>
      <c r="K2" s="25">
        <f>IF($A2="","",SUMIFS(Abwesenheiten!$H$2:$H$401,Abwesenheiten!$C$2:$C$401,$A2,Abwesenheiten!$E$2:$E$401,"genehmigt")+SUMIFS(Abwesenheiten!$H$2:$H$401,Abwesenheiten!$C$2:$C$401,$A2,Abwesenheiten!$E$2:$E$401,"beantragt"))</f>
        <v/>
      </c>
      <c r="L2" s="25">
        <f>IF($A2="","",ROUND(N($I2)-N($J2)-N($K2),2))</f>
        <v/>
      </c>
      <c r="M2" s="26">
        <f>IF(OR($A2="",N($H2)=0),"",DATE(Vorgaben!$C$4,3,31))</f>
        <v/>
      </c>
      <c r="N2" s="10">
        <f>IF($A2="","",IF(N($L2)&lt;0,"mehr geplant als Anspruch",IF(AND($C2&lt;&gt;"",N($L2)&gt;0),"Rest offen bei Austritt",IF(AND(N($H2)&gt;0,TODAY()&lt;=DATE(Vorgaben!$C$4,3,31)),"Übertrag verfällt am 31.03.",IF(AND(N($H2)&gt;0,TODAY()&gt;DATE(Vorgaben!$C$4,3,31)),"Übertragsfrist vorbei","")))))</f>
        <v/>
      </c>
    </row>
    <row r="3">
      <c r="A3" s="10">
        <f>IF(Personen!$B3="","",Personen!$B3)</f>
        <v/>
      </c>
      <c r="B3" s="26">
        <f>IF(OR($A3="",Personen!$E3=""),"",Personen!$E3)</f>
        <v/>
      </c>
      <c r="C3" s="26">
        <f>IF(OR($A3="",Personen!$F3=""),"",Personen!$F3)</f>
        <v/>
      </c>
      <c r="D3" s="27">
        <f>IF($A3="","",N(Personen!$D3))</f>
        <v/>
      </c>
      <c r="E3" s="25">
        <f>IF($A3="","",ROUND(IF(Personen!$G3="",Vorgaben!$C$5/6*N($D3),N(Personen!$G3))+N(Personen!$H3),2))</f>
        <v/>
      </c>
      <c r="F3" s="27">
        <f>IF(OR($A3="",$B3=""),"",IFERROR(MAX(0,MIN(12,DATEDIF(MAX(N($B3),DATE(Vorgaben!$C$4,1,1)),MIN(IF($C3="",DATE(Vorgaben!$C$4,12,31),N($C3)),DATE(Vorgaben!$C$4,12,31))+1,"m"))),0))</f>
        <v/>
      </c>
      <c r="G3" s="25">
        <f>IF(OR($A3="",$E3=""),"",IF(N($F3)&gt;=12,N($E3),IF(N($E3)*N($F3)/12-INT(N($E3)*N($F3)/12)&gt;=0.5,INT(N($E3)*N($F3)/12)+1,ROUND(N($E3)*N($F3)/12,2))))</f>
        <v/>
      </c>
      <c r="H3" s="25">
        <f>IF($A3="","",N(Personen!$I3))</f>
        <v/>
      </c>
      <c r="I3" s="25">
        <f>IF($A3="","",ROUND(N($G3)+N($H3),2))</f>
        <v/>
      </c>
      <c r="J3" s="25">
        <f>IF($A3="","",SUMIFS(Abwesenheiten!$H$2:$H$401,Abwesenheiten!$C$2:$C$401,$A3,Abwesenheiten!$E$2:$E$401,"genommen"))</f>
        <v/>
      </c>
      <c r="K3" s="25">
        <f>IF($A3="","",SUMIFS(Abwesenheiten!$H$2:$H$401,Abwesenheiten!$C$2:$C$401,$A3,Abwesenheiten!$E$2:$E$401,"genehmigt")+SUMIFS(Abwesenheiten!$H$2:$H$401,Abwesenheiten!$C$2:$C$401,$A3,Abwesenheiten!$E$2:$E$401,"beantragt"))</f>
        <v/>
      </c>
      <c r="L3" s="25">
        <f>IF($A3="","",ROUND(N($I3)-N($J3)-N($K3),2))</f>
        <v/>
      </c>
      <c r="M3" s="26">
        <f>IF(OR($A3="",N($H3)=0),"",DATE(Vorgaben!$C$4,3,31))</f>
        <v/>
      </c>
      <c r="N3" s="10">
        <f>IF($A3="","",IF(N($L3)&lt;0,"mehr geplant als Anspruch",IF(AND($C3&lt;&gt;"",N($L3)&gt;0),"Rest offen bei Austritt",IF(AND(N($H3)&gt;0,TODAY()&lt;=DATE(Vorgaben!$C$4,3,31)),"Übertrag verfällt am 31.03.",IF(AND(N($H3)&gt;0,TODAY()&gt;DATE(Vorgaben!$C$4,3,31)),"Übertragsfrist vorbei","")))))</f>
        <v/>
      </c>
    </row>
    <row r="4">
      <c r="A4" s="10">
        <f>IF(Personen!$B4="","",Personen!$B4)</f>
        <v/>
      </c>
      <c r="B4" s="26">
        <f>IF(OR($A4="",Personen!$E4=""),"",Personen!$E4)</f>
        <v/>
      </c>
      <c r="C4" s="26">
        <f>IF(OR($A4="",Personen!$F4=""),"",Personen!$F4)</f>
        <v/>
      </c>
      <c r="D4" s="27">
        <f>IF($A4="","",N(Personen!$D4))</f>
        <v/>
      </c>
      <c r="E4" s="25">
        <f>IF($A4="","",ROUND(IF(Personen!$G4="",Vorgaben!$C$5/6*N($D4),N(Personen!$G4))+N(Personen!$H4),2))</f>
        <v/>
      </c>
      <c r="F4" s="27">
        <f>IF(OR($A4="",$B4=""),"",IFERROR(MAX(0,MIN(12,DATEDIF(MAX(N($B4),DATE(Vorgaben!$C$4,1,1)),MIN(IF($C4="",DATE(Vorgaben!$C$4,12,31),N($C4)),DATE(Vorgaben!$C$4,12,31))+1,"m"))),0))</f>
        <v/>
      </c>
      <c r="G4" s="25">
        <f>IF(OR($A4="",$E4=""),"",IF(N($F4)&gt;=12,N($E4),IF(N($E4)*N($F4)/12-INT(N($E4)*N($F4)/12)&gt;=0.5,INT(N($E4)*N($F4)/12)+1,ROUND(N($E4)*N($F4)/12,2))))</f>
        <v/>
      </c>
      <c r="H4" s="25">
        <f>IF($A4="","",N(Personen!$I4))</f>
        <v/>
      </c>
      <c r="I4" s="25">
        <f>IF($A4="","",ROUND(N($G4)+N($H4),2))</f>
        <v/>
      </c>
      <c r="J4" s="25">
        <f>IF($A4="","",SUMIFS(Abwesenheiten!$H$2:$H$401,Abwesenheiten!$C$2:$C$401,$A4,Abwesenheiten!$E$2:$E$401,"genommen"))</f>
        <v/>
      </c>
      <c r="K4" s="25">
        <f>IF($A4="","",SUMIFS(Abwesenheiten!$H$2:$H$401,Abwesenheiten!$C$2:$C$401,$A4,Abwesenheiten!$E$2:$E$401,"genehmigt")+SUMIFS(Abwesenheiten!$H$2:$H$401,Abwesenheiten!$C$2:$C$401,$A4,Abwesenheiten!$E$2:$E$401,"beantragt"))</f>
        <v/>
      </c>
      <c r="L4" s="25">
        <f>IF($A4="","",ROUND(N($I4)-N($J4)-N($K4),2))</f>
        <v/>
      </c>
      <c r="M4" s="26">
        <f>IF(OR($A4="",N($H4)=0),"",DATE(Vorgaben!$C$4,3,31))</f>
        <v/>
      </c>
      <c r="N4" s="10">
        <f>IF($A4="","",IF(N($L4)&lt;0,"mehr geplant als Anspruch",IF(AND($C4&lt;&gt;"",N($L4)&gt;0),"Rest offen bei Austritt",IF(AND(N($H4)&gt;0,TODAY()&lt;=DATE(Vorgaben!$C$4,3,31)),"Übertrag verfällt am 31.03.",IF(AND(N($H4)&gt;0,TODAY()&gt;DATE(Vorgaben!$C$4,3,31)),"Übertragsfrist vorbei","")))))</f>
        <v/>
      </c>
    </row>
    <row r="5">
      <c r="A5" s="10">
        <f>IF(Personen!$B5="","",Personen!$B5)</f>
        <v/>
      </c>
      <c r="B5" s="26">
        <f>IF(OR($A5="",Personen!$E5=""),"",Personen!$E5)</f>
        <v/>
      </c>
      <c r="C5" s="26">
        <f>IF(OR($A5="",Personen!$F5=""),"",Personen!$F5)</f>
        <v/>
      </c>
      <c r="D5" s="27">
        <f>IF($A5="","",N(Personen!$D5))</f>
        <v/>
      </c>
      <c r="E5" s="25">
        <f>IF($A5="","",ROUND(IF(Personen!$G5="",Vorgaben!$C$5/6*N($D5),N(Personen!$G5))+N(Personen!$H5),2))</f>
        <v/>
      </c>
      <c r="F5" s="27">
        <f>IF(OR($A5="",$B5=""),"",IFERROR(MAX(0,MIN(12,DATEDIF(MAX(N($B5),DATE(Vorgaben!$C$4,1,1)),MIN(IF($C5="",DATE(Vorgaben!$C$4,12,31),N($C5)),DATE(Vorgaben!$C$4,12,31))+1,"m"))),0))</f>
        <v/>
      </c>
      <c r="G5" s="25">
        <f>IF(OR($A5="",$E5=""),"",IF(N($F5)&gt;=12,N($E5),IF(N($E5)*N($F5)/12-INT(N($E5)*N($F5)/12)&gt;=0.5,INT(N($E5)*N($F5)/12)+1,ROUND(N($E5)*N($F5)/12,2))))</f>
        <v/>
      </c>
      <c r="H5" s="25">
        <f>IF($A5="","",N(Personen!$I5))</f>
        <v/>
      </c>
      <c r="I5" s="25">
        <f>IF($A5="","",ROUND(N($G5)+N($H5),2))</f>
        <v/>
      </c>
      <c r="J5" s="25">
        <f>IF($A5="","",SUMIFS(Abwesenheiten!$H$2:$H$401,Abwesenheiten!$C$2:$C$401,$A5,Abwesenheiten!$E$2:$E$401,"genommen"))</f>
        <v/>
      </c>
      <c r="K5" s="25">
        <f>IF($A5="","",SUMIFS(Abwesenheiten!$H$2:$H$401,Abwesenheiten!$C$2:$C$401,$A5,Abwesenheiten!$E$2:$E$401,"genehmigt")+SUMIFS(Abwesenheiten!$H$2:$H$401,Abwesenheiten!$C$2:$C$401,$A5,Abwesenheiten!$E$2:$E$401,"beantragt"))</f>
        <v/>
      </c>
      <c r="L5" s="25">
        <f>IF($A5="","",ROUND(N($I5)-N($J5)-N($K5),2))</f>
        <v/>
      </c>
      <c r="M5" s="26">
        <f>IF(OR($A5="",N($H5)=0),"",DATE(Vorgaben!$C$4,3,31))</f>
        <v/>
      </c>
      <c r="N5" s="10">
        <f>IF($A5="","",IF(N($L5)&lt;0,"mehr geplant als Anspruch",IF(AND($C5&lt;&gt;"",N($L5)&gt;0),"Rest offen bei Austritt",IF(AND(N($H5)&gt;0,TODAY()&lt;=DATE(Vorgaben!$C$4,3,31)),"Übertrag verfällt am 31.03.",IF(AND(N($H5)&gt;0,TODAY()&gt;DATE(Vorgaben!$C$4,3,31)),"Übertragsfrist vorbei","")))))</f>
        <v/>
      </c>
    </row>
    <row r="6">
      <c r="A6" s="10">
        <f>IF(Personen!$B6="","",Personen!$B6)</f>
        <v/>
      </c>
      <c r="B6" s="26">
        <f>IF(OR($A6="",Personen!$E6=""),"",Personen!$E6)</f>
        <v/>
      </c>
      <c r="C6" s="26">
        <f>IF(OR($A6="",Personen!$F6=""),"",Personen!$F6)</f>
        <v/>
      </c>
      <c r="D6" s="27">
        <f>IF($A6="","",N(Personen!$D6))</f>
        <v/>
      </c>
      <c r="E6" s="25">
        <f>IF($A6="","",ROUND(IF(Personen!$G6="",Vorgaben!$C$5/6*N($D6),N(Personen!$G6))+N(Personen!$H6),2))</f>
        <v/>
      </c>
      <c r="F6" s="27">
        <f>IF(OR($A6="",$B6=""),"",IFERROR(MAX(0,MIN(12,DATEDIF(MAX(N($B6),DATE(Vorgaben!$C$4,1,1)),MIN(IF($C6="",DATE(Vorgaben!$C$4,12,31),N($C6)),DATE(Vorgaben!$C$4,12,31))+1,"m"))),0))</f>
        <v/>
      </c>
      <c r="G6" s="25">
        <f>IF(OR($A6="",$E6=""),"",IF(N($F6)&gt;=12,N($E6),IF(N($E6)*N($F6)/12-INT(N($E6)*N($F6)/12)&gt;=0.5,INT(N($E6)*N($F6)/12)+1,ROUND(N($E6)*N($F6)/12,2))))</f>
        <v/>
      </c>
      <c r="H6" s="25">
        <f>IF($A6="","",N(Personen!$I6))</f>
        <v/>
      </c>
      <c r="I6" s="25">
        <f>IF($A6="","",ROUND(N($G6)+N($H6),2))</f>
        <v/>
      </c>
      <c r="J6" s="25">
        <f>IF($A6="","",SUMIFS(Abwesenheiten!$H$2:$H$401,Abwesenheiten!$C$2:$C$401,$A6,Abwesenheiten!$E$2:$E$401,"genommen"))</f>
        <v/>
      </c>
      <c r="K6" s="25">
        <f>IF($A6="","",SUMIFS(Abwesenheiten!$H$2:$H$401,Abwesenheiten!$C$2:$C$401,$A6,Abwesenheiten!$E$2:$E$401,"genehmigt")+SUMIFS(Abwesenheiten!$H$2:$H$401,Abwesenheiten!$C$2:$C$401,$A6,Abwesenheiten!$E$2:$E$401,"beantragt"))</f>
        <v/>
      </c>
      <c r="L6" s="25">
        <f>IF($A6="","",ROUND(N($I6)-N($J6)-N($K6),2))</f>
        <v/>
      </c>
      <c r="M6" s="26">
        <f>IF(OR($A6="",N($H6)=0),"",DATE(Vorgaben!$C$4,3,31))</f>
        <v/>
      </c>
      <c r="N6" s="10">
        <f>IF($A6="","",IF(N($L6)&lt;0,"mehr geplant als Anspruch",IF(AND($C6&lt;&gt;"",N($L6)&gt;0),"Rest offen bei Austritt",IF(AND(N($H6)&gt;0,TODAY()&lt;=DATE(Vorgaben!$C$4,3,31)),"Übertrag verfällt am 31.03.",IF(AND(N($H6)&gt;0,TODAY()&gt;DATE(Vorgaben!$C$4,3,31)),"Übertragsfrist vorbei","")))))</f>
        <v/>
      </c>
    </row>
    <row r="7">
      <c r="A7" s="10">
        <f>IF(Personen!$B7="","",Personen!$B7)</f>
        <v/>
      </c>
      <c r="B7" s="26">
        <f>IF(OR($A7="",Personen!$E7=""),"",Personen!$E7)</f>
        <v/>
      </c>
      <c r="C7" s="26">
        <f>IF(OR($A7="",Personen!$F7=""),"",Personen!$F7)</f>
        <v/>
      </c>
      <c r="D7" s="27">
        <f>IF($A7="","",N(Personen!$D7))</f>
        <v/>
      </c>
      <c r="E7" s="25">
        <f>IF($A7="","",ROUND(IF(Personen!$G7="",Vorgaben!$C$5/6*N($D7),N(Personen!$G7))+N(Personen!$H7),2))</f>
        <v/>
      </c>
      <c r="F7" s="27">
        <f>IF(OR($A7="",$B7=""),"",IFERROR(MAX(0,MIN(12,DATEDIF(MAX(N($B7),DATE(Vorgaben!$C$4,1,1)),MIN(IF($C7="",DATE(Vorgaben!$C$4,12,31),N($C7)),DATE(Vorgaben!$C$4,12,31))+1,"m"))),0))</f>
        <v/>
      </c>
      <c r="G7" s="25">
        <f>IF(OR($A7="",$E7=""),"",IF(N($F7)&gt;=12,N($E7),IF(N($E7)*N($F7)/12-INT(N($E7)*N($F7)/12)&gt;=0.5,INT(N($E7)*N($F7)/12)+1,ROUND(N($E7)*N($F7)/12,2))))</f>
        <v/>
      </c>
      <c r="H7" s="25">
        <f>IF($A7="","",N(Personen!$I7))</f>
        <v/>
      </c>
      <c r="I7" s="25">
        <f>IF($A7="","",ROUND(N($G7)+N($H7),2))</f>
        <v/>
      </c>
      <c r="J7" s="25">
        <f>IF($A7="","",SUMIFS(Abwesenheiten!$H$2:$H$401,Abwesenheiten!$C$2:$C$401,$A7,Abwesenheiten!$E$2:$E$401,"genommen"))</f>
        <v/>
      </c>
      <c r="K7" s="25">
        <f>IF($A7="","",SUMIFS(Abwesenheiten!$H$2:$H$401,Abwesenheiten!$C$2:$C$401,$A7,Abwesenheiten!$E$2:$E$401,"genehmigt")+SUMIFS(Abwesenheiten!$H$2:$H$401,Abwesenheiten!$C$2:$C$401,$A7,Abwesenheiten!$E$2:$E$401,"beantragt"))</f>
        <v/>
      </c>
      <c r="L7" s="25">
        <f>IF($A7="","",ROUND(N($I7)-N($J7)-N($K7),2))</f>
        <v/>
      </c>
      <c r="M7" s="26">
        <f>IF(OR($A7="",N($H7)=0),"",DATE(Vorgaben!$C$4,3,31))</f>
        <v/>
      </c>
      <c r="N7" s="10">
        <f>IF($A7="","",IF(N($L7)&lt;0,"mehr geplant als Anspruch",IF(AND($C7&lt;&gt;"",N($L7)&gt;0),"Rest offen bei Austritt",IF(AND(N($H7)&gt;0,TODAY()&lt;=DATE(Vorgaben!$C$4,3,31)),"Übertrag verfällt am 31.03.",IF(AND(N($H7)&gt;0,TODAY()&gt;DATE(Vorgaben!$C$4,3,31)),"Übertragsfrist vorbei","")))))</f>
        <v/>
      </c>
    </row>
    <row r="8">
      <c r="A8" s="10">
        <f>IF(Personen!$B8="","",Personen!$B8)</f>
        <v/>
      </c>
      <c r="B8" s="26">
        <f>IF(OR($A8="",Personen!$E8=""),"",Personen!$E8)</f>
        <v/>
      </c>
      <c r="C8" s="26">
        <f>IF(OR($A8="",Personen!$F8=""),"",Personen!$F8)</f>
        <v/>
      </c>
      <c r="D8" s="27">
        <f>IF($A8="","",N(Personen!$D8))</f>
        <v/>
      </c>
      <c r="E8" s="25">
        <f>IF($A8="","",ROUND(IF(Personen!$G8="",Vorgaben!$C$5/6*N($D8),N(Personen!$G8))+N(Personen!$H8),2))</f>
        <v/>
      </c>
      <c r="F8" s="27">
        <f>IF(OR($A8="",$B8=""),"",IFERROR(MAX(0,MIN(12,DATEDIF(MAX(N($B8),DATE(Vorgaben!$C$4,1,1)),MIN(IF($C8="",DATE(Vorgaben!$C$4,12,31),N($C8)),DATE(Vorgaben!$C$4,12,31))+1,"m"))),0))</f>
        <v/>
      </c>
      <c r="G8" s="25">
        <f>IF(OR($A8="",$E8=""),"",IF(N($F8)&gt;=12,N($E8),IF(N($E8)*N($F8)/12-INT(N($E8)*N($F8)/12)&gt;=0.5,INT(N($E8)*N($F8)/12)+1,ROUND(N($E8)*N($F8)/12,2))))</f>
        <v/>
      </c>
      <c r="H8" s="25">
        <f>IF($A8="","",N(Personen!$I8))</f>
        <v/>
      </c>
      <c r="I8" s="25">
        <f>IF($A8="","",ROUND(N($G8)+N($H8),2))</f>
        <v/>
      </c>
      <c r="J8" s="25">
        <f>IF($A8="","",SUMIFS(Abwesenheiten!$H$2:$H$401,Abwesenheiten!$C$2:$C$401,$A8,Abwesenheiten!$E$2:$E$401,"genommen"))</f>
        <v/>
      </c>
      <c r="K8" s="25">
        <f>IF($A8="","",SUMIFS(Abwesenheiten!$H$2:$H$401,Abwesenheiten!$C$2:$C$401,$A8,Abwesenheiten!$E$2:$E$401,"genehmigt")+SUMIFS(Abwesenheiten!$H$2:$H$401,Abwesenheiten!$C$2:$C$401,$A8,Abwesenheiten!$E$2:$E$401,"beantragt"))</f>
        <v/>
      </c>
      <c r="L8" s="25">
        <f>IF($A8="","",ROUND(N($I8)-N($J8)-N($K8),2))</f>
        <v/>
      </c>
      <c r="M8" s="26">
        <f>IF(OR($A8="",N($H8)=0),"",DATE(Vorgaben!$C$4,3,31))</f>
        <v/>
      </c>
      <c r="N8" s="10">
        <f>IF($A8="","",IF(N($L8)&lt;0,"mehr geplant als Anspruch",IF(AND($C8&lt;&gt;"",N($L8)&gt;0),"Rest offen bei Austritt",IF(AND(N($H8)&gt;0,TODAY()&lt;=DATE(Vorgaben!$C$4,3,31)),"Übertrag verfällt am 31.03.",IF(AND(N($H8)&gt;0,TODAY()&gt;DATE(Vorgaben!$C$4,3,31)),"Übertragsfrist vorbei","")))))</f>
        <v/>
      </c>
    </row>
    <row r="9">
      <c r="A9" s="10">
        <f>IF(Personen!$B9="","",Personen!$B9)</f>
        <v/>
      </c>
      <c r="B9" s="26">
        <f>IF(OR($A9="",Personen!$E9=""),"",Personen!$E9)</f>
        <v/>
      </c>
      <c r="C9" s="26">
        <f>IF(OR($A9="",Personen!$F9=""),"",Personen!$F9)</f>
        <v/>
      </c>
      <c r="D9" s="27">
        <f>IF($A9="","",N(Personen!$D9))</f>
        <v/>
      </c>
      <c r="E9" s="25">
        <f>IF($A9="","",ROUND(IF(Personen!$G9="",Vorgaben!$C$5/6*N($D9),N(Personen!$G9))+N(Personen!$H9),2))</f>
        <v/>
      </c>
      <c r="F9" s="27">
        <f>IF(OR($A9="",$B9=""),"",IFERROR(MAX(0,MIN(12,DATEDIF(MAX(N($B9),DATE(Vorgaben!$C$4,1,1)),MIN(IF($C9="",DATE(Vorgaben!$C$4,12,31),N($C9)),DATE(Vorgaben!$C$4,12,31))+1,"m"))),0))</f>
        <v/>
      </c>
      <c r="G9" s="25">
        <f>IF(OR($A9="",$E9=""),"",IF(N($F9)&gt;=12,N($E9),IF(N($E9)*N($F9)/12-INT(N($E9)*N($F9)/12)&gt;=0.5,INT(N($E9)*N($F9)/12)+1,ROUND(N($E9)*N($F9)/12,2))))</f>
        <v/>
      </c>
      <c r="H9" s="25">
        <f>IF($A9="","",N(Personen!$I9))</f>
        <v/>
      </c>
      <c r="I9" s="25">
        <f>IF($A9="","",ROUND(N($G9)+N($H9),2))</f>
        <v/>
      </c>
      <c r="J9" s="25">
        <f>IF($A9="","",SUMIFS(Abwesenheiten!$H$2:$H$401,Abwesenheiten!$C$2:$C$401,$A9,Abwesenheiten!$E$2:$E$401,"genommen"))</f>
        <v/>
      </c>
      <c r="K9" s="25">
        <f>IF($A9="","",SUMIFS(Abwesenheiten!$H$2:$H$401,Abwesenheiten!$C$2:$C$401,$A9,Abwesenheiten!$E$2:$E$401,"genehmigt")+SUMIFS(Abwesenheiten!$H$2:$H$401,Abwesenheiten!$C$2:$C$401,$A9,Abwesenheiten!$E$2:$E$401,"beantragt"))</f>
        <v/>
      </c>
      <c r="L9" s="25">
        <f>IF($A9="","",ROUND(N($I9)-N($J9)-N($K9),2))</f>
        <v/>
      </c>
      <c r="M9" s="26">
        <f>IF(OR($A9="",N($H9)=0),"",DATE(Vorgaben!$C$4,3,31))</f>
        <v/>
      </c>
      <c r="N9" s="10">
        <f>IF($A9="","",IF(N($L9)&lt;0,"mehr geplant als Anspruch",IF(AND($C9&lt;&gt;"",N($L9)&gt;0),"Rest offen bei Austritt",IF(AND(N($H9)&gt;0,TODAY()&lt;=DATE(Vorgaben!$C$4,3,31)),"Übertrag verfällt am 31.03.",IF(AND(N($H9)&gt;0,TODAY()&gt;DATE(Vorgaben!$C$4,3,31)),"Übertragsfrist vorbei","")))))</f>
        <v/>
      </c>
    </row>
    <row r="10">
      <c r="A10" s="10">
        <f>IF(Personen!$B10="","",Personen!$B10)</f>
        <v/>
      </c>
      <c r="B10" s="26">
        <f>IF(OR($A10="",Personen!$E10=""),"",Personen!$E10)</f>
        <v/>
      </c>
      <c r="C10" s="26">
        <f>IF(OR($A10="",Personen!$F10=""),"",Personen!$F10)</f>
        <v/>
      </c>
      <c r="D10" s="27">
        <f>IF($A10="","",N(Personen!$D10))</f>
        <v/>
      </c>
      <c r="E10" s="25">
        <f>IF($A10="","",ROUND(IF(Personen!$G10="",Vorgaben!$C$5/6*N($D10),N(Personen!$G10))+N(Personen!$H10),2))</f>
        <v/>
      </c>
      <c r="F10" s="27">
        <f>IF(OR($A10="",$B10=""),"",IFERROR(MAX(0,MIN(12,DATEDIF(MAX(N($B10),DATE(Vorgaben!$C$4,1,1)),MIN(IF($C10="",DATE(Vorgaben!$C$4,12,31),N($C10)),DATE(Vorgaben!$C$4,12,31))+1,"m"))),0))</f>
        <v/>
      </c>
      <c r="G10" s="25">
        <f>IF(OR($A10="",$E10=""),"",IF(N($F10)&gt;=12,N($E10),IF(N($E10)*N($F10)/12-INT(N($E10)*N($F10)/12)&gt;=0.5,INT(N($E10)*N($F10)/12)+1,ROUND(N($E10)*N($F10)/12,2))))</f>
        <v/>
      </c>
      <c r="H10" s="25">
        <f>IF($A10="","",N(Personen!$I10))</f>
        <v/>
      </c>
      <c r="I10" s="25">
        <f>IF($A10="","",ROUND(N($G10)+N($H10),2))</f>
        <v/>
      </c>
      <c r="J10" s="25">
        <f>IF($A10="","",SUMIFS(Abwesenheiten!$H$2:$H$401,Abwesenheiten!$C$2:$C$401,$A10,Abwesenheiten!$E$2:$E$401,"genommen"))</f>
        <v/>
      </c>
      <c r="K10" s="25">
        <f>IF($A10="","",SUMIFS(Abwesenheiten!$H$2:$H$401,Abwesenheiten!$C$2:$C$401,$A10,Abwesenheiten!$E$2:$E$401,"genehmigt")+SUMIFS(Abwesenheiten!$H$2:$H$401,Abwesenheiten!$C$2:$C$401,$A10,Abwesenheiten!$E$2:$E$401,"beantragt"))</f>
        <v/>
      </c>
      <c r="L10" s="25">
        <f>IF($A10="","",ROUND(N($I10)-N($J10)-N($K10),2))</f>
        <v/>
      </c>
      <c r="M10" s="26">
        <f>IF(OR($A10="",N($H10)=0),"",DATE(Vorgaben!$C$4,3,31))</f>
        <v/>
      </c>
      <c r="N10" s="10">
        <f>IF($A10="","",IF(N($L10)&lt;0,"mehr geplant als Anspruch",IF(AND($C10&lt;&gt;"",N($L10)&gt;0),"Rest offen bei Austritt",IF(AND(N($H10)&gt;0,TODAY()&lt;=DATE(Vorgaben!$C$4,3,31)),"Übertrag verfällt am 31.03.",IF(AND(N($H10)&gt;0,TODAY()&gt;DATE(Vorgaben!$C$4,3,31)),"Übertragsfrist vorbei","")))))</f>
        <v/>
      </c>
    </row>
    <row r="11">
      <c r="A11" s="10">
        <f>IF(Personen!$B11="","",Personen!$B11)</f>
        <v/>
      </c>
      <c r="B11" s="26">
        <f>IF(OR($A11="",Personen!$E11=""),"",Personen!$E11)</f>
        <v/>
      </c>
      <c r="C11" s="26">
        <f>IF(OR($A11="",Personen!$F11=""),"",Personen!$F11)</f>
        <v/>
      </c>
      <c r="D11" s="27">
        <f>IF($A11="","",N(Personen!$D11))</f>
        <v/>
      </c>
      <c r="E11" s="25">
        <f>IF($A11="","",ROUND(IF(Personen!$G11="",Vorgaben!$C$5/6*N($D11),N(Personen!$G11))+N(Personen!$H11),2))</f>
        <v/>
      </c>
      <c r="F11" s="27">
        <f>IF(OR($A11="",$B11=""),"",IFERROR(MAX(0,MIN(12,DATEDIF(MAX(N($B11),DATE(Vorgaben!$C$4,1,1)),MIN(IF($C11="",DATE(Vorgaben!$C$4,12,31),N($C11)),DATE(Vorgaben!$C$4,12,31))+1,"m"))),0))</f>
        <v/>
      </c>
      <c r="G11" s="25">
        <f>IF(OR($A11="",$E11=""),"",IF(N($F11)&gt;=12,N($E11),IF(N($E11)*N($F11)/12-INT(N($E11)*N($F11)/12)&gt;=0.5,INT(N($E11)*N($F11)/12)+1,ROUND(N($E11)*N($F11)/12,2))))</f>
        <v/>
      </c>
      <c r="H11" s="25">
        <f>IF($A11="","",N(Personen!$I11))</f>
        <v/>
      </c>
      <c r="I11" s="25">
        <f>IF($A11="","",ROUND(N($G11)+N($H11),2))</f>
        <v/>
      </c>
      <c r="J11" s="25">
        <f>IF($A11="","",SUMIFS(Abwesenheiten!$H$2:$H$401,Abwesenheiten!$C$2:$C$401,$A11,Abwesenheiten!$E$2:$E$401,"genommen"))</f>
        <v/>
      </c>
      <c r="K11" s="25">
        <f>IF($A11="","",SUMIFS(Abwesenheiten!$H$2:$H$401,Abwesenheiten!$C$2:$C$401,$A11,Abwesenheiten!$E$2:$E$401,"genehmigt")+SUMIFS(Abwesenheiten!$H$2:$H$401,Abwesenheiten!$C$2:$C$401,$A11,Abwesenheiten!$E$2:$E$401,"beantragt"))</f>
        <v/>
      </c>
      <c r="L11" s="25">
        <f>IF($A11="","",ROUND(N($I11)-N($J11)-N($K11),2))</f>
        <v/>
      </c>
      <c r="M11" s="26">
        <f>IF(OR($A11="",N($H11)=0),"",DATE(Vorgaben!$C$4,3,31))</f>
        <v/>
      </c>
      <c r="N11" s="10">
        <f>IF($A11="","",IF(N($L11)&lt;0,"mehr geplant als Anspruch",IF(AND($C11&lt;&gt;"",N($L11)&gt;0),"Rest offen bei Austritt",IF(AND(N($H11)&gt;0,TODAY()&lt;=DATE(Vorgaben!$C$4,3,31)),"Übertrag verfällt am 31.03.",IF(AND(N($H11)&gt;0,TODAY()&gt;DATE(Vorgaben!$C$4,3,31)),"Übertragsfrist vorbei","")))))</f>
        <v/>
      </c>
    </row>
    <row r="12">
      <c r="A12" s="10">
        <f>IF(Personen!$B12="","",Personen!$B12)</f>
        <v/>
      </c>
      <c r="B12" s="26">
        <f>IF(OR($A12="",Personen!$E12=""),"",Personen!$E12)</f>
        <v/>
      </c>
      <c r="C12" s="26">
        <f>IF(OR($A12="",Personen!$F12=""),"",Personen!$F12)</f>
        <v/>
      </c>
      <c r="D12" s="27">
        <f>IF($A12="","",N(Personen!$D12))</f>
        <v/>
      </c>
      <c r="E12" s="25">
        <f>IF($A12="","",ROUND(IF(Personen!$G12="",Vorgaben!$C$5/6*N($D12),N(Personen!$G12))+N(Personen!$H12),2))</f>
        <v/>
      </c>
      <c r="F12" s="27">
        <f>IF(OR($A12="",$B12=""),"",IFERROR(MAX(0,MIN(12,DATEDIF(MAX(N($B12),DATE(Vorgaben!$C$4,1,1)),MIN(IF($C12="",DATE(Vorgaben!$C$4,12,31),N($C12)),DATE(Vorgaben!$C$4,12,31))+1,"m"))),0))</f>
        <v/>
      </c>
      <c r="G12" s="25">
        <f>IF(OR($A12="",$E12=""),"",IF(N($F12)&gt;=12,N($E12),IF(N($E12)*N($F12)/12-INT(N($E12)*N($F12)/12)&gt;=0.5,INT(N($E12)*N($F12)/12)+1,ROUND(N($E12)*N($F12)/12,2))))</f>
        <v/>
      </c>
      <c r="H12" s="25">
        <f>IF($A12="","",N(Personen!$I12))</f>
        <v/>
      </c>
      <c r="I12" s="25">
        <f>IF($A12="","",ROUND(N($G12)+N($H12),2))</f>
        <v/>
      </c>
      <c r="J12" s="25">
        <f>IF($A12="","",SUMIFS(Abwesenheiten!$H$2:$H$401,Abwesenheiten!$C$2:$C$401,$A12,Abwesenheiten!$E$2:$E$401,"genommen"))</f>
        <v/>
      </c>
      <c r="K12" s="25">
        <f>IF($A12="","",SUMIFS(Abwesenheiten!$H$2:$H$401,Abwesenheiten!$C$2:$C$401,$A12,Abwesenheiten!$E$2:$E$401,"genehmigt")+SUMIFS(Abwesenheiten!$H$2:$H$401,Abwesenheiten!$C$2:$C$401,$A12,Abwesenheiten!$E$2:$E$401,"beantragt"))</f>
        <v/>
      </c>
      <c r="L12" s="25">
        <f>IF($A12="","",ROUND(N($I12)-N($J12)-N($K12),2))</f>
        <v/>
      </c>
      <c r="M12" s="26">
        <f>IF(OR($A12="",N($H12)=0),"",DATE(Vorgaben!$C$4,3,31))</f>
        <v/>
      </c>
      <c r="N12" s="10">
        <f>IF($A12="","",IF(N($L12)&lt;0,"mehr geplant als Anspruch",IF(AND($C12&lt;&gt;"",N($L12)&gt;0),"Rest offen bei Austritt",IF(AND(N($H12)&gt;0,TODAY()&lt;=DATE(Vorgaben!$C$4,3,31)),"Übertrag verfällt am 31.03.",IF(AND(N($H12)&gt;0,TODAY()&gt;DATE(Vorgaben!$C$4,3,31)),"Übertragsfrist vorbei","")))))</f>
        <v/>
      </c>
    </row>
    <row r="13">
      <c r="A13" s="10">
        <f>IF(Personen!$B13="","",Personen!$B13)</f>
        <v/>
      </c>
      <c r="B13" s="26">
        <f>IF(OR($A13="",Personen!$E13=""),"",Personen!$E13)</f>
        <v/>
      </c>
      <c r="C13" s="26">
        <f>IF(OR($A13="",Personen!$F13=""),"",Personen!$F13)</f>
        <v/>
      </c>
      <c r="D13" s="27">
        <f>IF($A13="","",N(Personen!$D13))</f>
        <v/>
      </c>
      <c r="E13" s="25">
        <f>IF($A13="","",ROUND(IF(Personen!$G13="",Vorgaben!$C$5/6*N($D13),N(Personen!$G13))+N(Personen!$H13),2))</f>
        <v/>
      </c>
      <c r="F13" s="27">
        <f>IF(OR($A13="",$B13=""),"",IFERROR(MAX(0,MIN(12,DATEDIF(MAX(N($B13),DATE(Vorgaben!$C$4,1,1)),MIN(IF($C13="",DATE(Vorgaben!$C$4,12,31),N($C13)),DATE(Vorgaben!$C$4,12,31))+1,"m"))),0))</f>
        <v/>
      </c>
      <c r="G13" s="25">
        <f>IF(OR($A13="",$E13=""),"",IF(N($F13)&gt;=12,N($E13),IF(N($E13)*N($F13)/12-INT(N($E13)*N($F13)/12)&gt;=0.5,INT(N($E13)*N($F13)/12)+1,ROUND(N($E13)*N($F13)/12,2))))</f>
        <v/>
      </c>
      <c r="H13" s="25">
        <f>IF($A13="","",N(Personen!$I13))</f>
        <v/>
      </c>
      <c r="I13" s="25">
        <f>IF($A13="","",ROUND(N($G13)+N($H13),2))</f>
        <v/>
      </c>
      <c r="J13" s="25">
        <f>IF($A13="","",SUMIFS(Abwesenheiten!$H$2:$H$401,Abwesenheiten!$C$2:$C$401,$A13,Abwesenheiten!$E$2:$E$401,"genommen"))</f>
        <v/>
      </c>
      <c r="K13" s="25">
        <f>IF($A13="","",SUMIFS(Abwesenheiten!$H$2:$H$401,Abwesenheiten!$C$2:$C$401,$A13,Abwesenheiten!$E$2:$E$401,"genehmigt")+SUMIFS(Abwesenheiten!$H$2:$H$401,Abwesenheiten!$C$2:$C$401,$A13,Abwesenheiten!$E$2:$E$401,"beantragt"))</f>
        <v/>
      </c>
      <c r="L13" s="25">
        <f>IF($A13="","",ROUND(N($I13)-N($J13)-N($K13),2))</f>
        <v/>
      </c>
      <c r="M13" s="26">
        <f>IF(OR($A13="",N($H13)=0),"",DATE(Vorgaben!$C$4,3,31))</f>
        <v/>
      </c>
      <c r="N13" s="10">
        <f>IF($A13="","",IF(N($L13)&lt;0,"mehr geplant als Anspruch",IF(AND($C13&lt;&gt;"",N($L13)&gt;0),"Rest offen bei Austritt",IF(AND(N($H13)&gt;0,TODAY()&lt;=DATE(Vorgaben!$C$4,3,31)),"Übertrag verfällt am 31.03.",IF(AND(N($H13)&gt;0,TODAY()&gt;DATE(Vorgaben!$C$4,3,31)),"Übertragsfrist vorbei","")))))</f>
        <v/>
      </c>
    </row>
    <row r="14">
      <c r="A14" s="10">
        <f>IF(Personen!$B14="","",Personen!$B14)</f>
        <v/>
      </c>
      <c r="B14" s="26">
        <f>IF(OR($A14="",Personen!$E14=""),"",Personen!$E14)</f>
        <v/>
      </c>
      <c r="C14" s="26">
        <f>IF(OR($A14="",Personen!$F14=""),"",Personen!$F14)</f>
        <v/>
      </c>
      <c r="D14" s="27">
        <f>IF($A14="","",N(Personen!$D14))</f>
        <v/>
      </c>
      <c r="E14" s="25">
        <f>IF($A14="","",ROUND(IF(Personen!$G14="",Vorgaben!$C$5/6*N($D14),N(Personen!$G14))+N(Personen!$H14),2))</f>
        <v/>
      </c>
      <c r="F14" s="27">
        <f>IF(OR($A14="",$B14=""),"",IFERROR(MAX(0,MIN(12,DATEDIF(MAX(N($B14),DATE(Vorgaben!$C$4,1,1)),MIN(IF($C14="",DATE(Vorgaben!$C$4,12,31),N($C14)),DATE(Vorgaben!$C$4,12,31))+1,"m"))),0))</f>
        <v/>
      </c>
      <c r="G14" s="25">
        <f>IF(OR($A14="",$E14=""),"",IF(N($F14)&gt;=12,N($E14),IF(N($E14)*N($F14)/12-INT(N($E14)*N($F14)/12)&gt;=0.5,INT(N($E14)*N($F14)/12)+1,ROUND(N($E14)*N($F14)/12,2))))</f>
        <v/>
      </c>
      <c r="H14" s="25">
        <f>IF($A14="","",N(Personen!$I14))</f>
        <v/>
      </c>
      <c r="I14" s="25">
        <f>IF($A14="","",ROUND(N($G14)+N($H14),2))</f>
        <v/>
      </c>
      <c r="J14" s="25">
        <f>IF($A14="","",SUMIFS(Abwesenheiten!$H$2:$H$401,Abwesenheiten!$C$2:$C$401,$A14,Abwesenheiten!$E$2:$E$401,"genommen"))</f>
        <v/>
      </c>
      <c r="K14" s="25">
        <f>IF($A14="","",SUMIFS(Abwesenheiten!$H$2:$H$401,Abwesenheiten!$C$2:$C$401,$A14,Abwesenheiten!$E$2:$E$401,"genehmigt")+SUMIFS(Abwesenheiten!$H$2:$H$401,Abwesenheiten!$C$2:$C$401,$A14,Abwesenheiten!$E$2:$E$401,"beantragt"))</f>
        <v/>
      </c>
      <c r="L14" s="25">
        <f>IF($A14="","",ROUND(N($I14)-N($J14)-N($K14),2))</f>
        <v/>
      </c>
      <c r="M14" s="26">
        <f>IF(OR($A14="",N($H14)=0),"",DATE(Vorgaben!$C$4,3,31))</f>
        <v/>
      </c>
      <c r="N14" s="10">
        <f>IF($A14="","",IF(N($L14)&lt;0,"mehr geplant als Anspruch",IF(AND($C14&lt;&gt;"",N($L14)&gt;0),"Rest offen bei Austritt",IF(AND(N($H14)&gt;0,TODAY()&lt;=DATE(Vorgaben!$C$4,3,31)),"Übertrag verfällt am 31.03.",IF(AND(N($H14)&gt;0,TODAY()&gt;DATE(Vorgaben!$C$4,3,31)),"Übertragsfrist vorbei","")))))</f>
        <v/>
      </c>
    </row>
    <row r="15">
      <c r="A15" s="10">
        <f>IF(Personen!$B15="","",Personen!$B15)</f>
        <v/>
      </c>
      <c r="B15" s="26">
        <f>IF(OR($A15="",Personen!$E15=""),"",Personen!$E15)</f>
        <v/>
      </c>
      <c r="C15" s="26">
        <f>IF(OR($A15="",Personen!$F15=""),"",Personen!$F15)</f>
        <v/>
      </c>
      <c r="D15" s="27">
        <f>IF($A15="","",N(Personen!$D15))</f>
        <v/>
      </c>
      <c r="E15" s="25">
        <f>IF($A15="","",ROUND(IF(Personen!$G15="",Vorgaben!$C$5/6*N($D15),N(Personen!$G15))+N(Personen!$H15),2))</f>
        <v/>
      </c>
      <c r="F15" s="27">
        <f>IF(OR($A15="",$B15=""),"",IFERROR(MAX(0,MIN(12,DATEDIF(MAX(N($B15),DATE(Vorgaben!$C$4,1,1)),MIN(IF($C15="",DATE(Vorgaben!$C$4,12,31),N($C15)),DATE(Vorgaben!$C$4,12,31))+1,"m"))),0))</f>
        <v/>
      </c>
      <c r="G15" s="25">
        <f>IF(OR($A15="",$E15=""),"",IF(N($F15)&gt;=12,N($E15),IF(N($E15)*N($F15)/12-INT(N($E15)*N($F15)/12)&gt;=0.5,INT(N($E15)*N($F15)/12)+1,ROUND(N($E15)*N($F15)/12,2))))</f>
        <v/>
      </c>
      <c r="H15" s="25">
        <f>IF($A15="","",N(Personen!$I15))</f>
        <v/>
      </c>
      <c r="I15" s="25">
        <f>IF($A15="","",ROUND(N($G15)+N($H15),2))</f>
        <v/>
      </c>
      <c r="J15" s="25">
        <f>IF($A15="","",SUMIFS(Abwesenheiten!$H$2:$H$401,Abwesenheiten!$C$2:$C$401,$A15,Abwesenheiten!$E$2:$E$401,"genommen"))</f>
        <v/>
      </c>
      <c r="K15" s="25">
        <f>IF($A15="","",SUMIFS(Abwesenheiten!$H$2:$H$401,Abwesenheiten!$C$2:$C$401,$A15,Abwesenheiten!$E$2:$E$401,"genehmigt")+SUMIFS(Abwesenheiten!$H$2:$H$401,Abwesenheiten!$C$2:$C$401,$A15,Abwesenheiten!$E$2:$E$401,"beantragt"))</f>
        <v/>
      </c>
      <c r="L15" s="25">
        <f>IF($A15="","",ROUND(N($I15)-N($J15)-N($K15),2))</f>
        <v/>
      </c>
      <c r="M15" s="26">
        <f>IF(OR($A15="",N($H15)=0),"",DATE(Vorgaben!$C$4,3,31))</f>
        <v/>
      </c>
      <c r="N15" s="10">
        <f>IF($A15="","",IF(N($L15)&lt;0,"mehr geplant als Anspruch",IF(AND($C15&lt;&gt;"",N($L15)&gt;0),"Rest offen bei Austritt",IF(AND(N($H15)&gt;0,TODAY()&lt;=DATE(Vorgaben!$C$4,3,31)),"Übertrag verfällt am 31.03.",IF(AND(N($H15)&gt;0,TODAY()&gt;DATE(Vorgaben!$C$4,3,31)),"Übertragsfrist vorbei","")))))</f>
        <v/>
      </c>
    </row>
    <row r="16">
      <c r="A16" s="10">
        <f>IF(Personen!$B16="","",Personen!$B16)</f>
        <v/>
      </c>
      <c r="B16" s="26">
        <f>IF(OR($A16="",Personen!$E16=""),"",Personen!$E16)</f>
        <v/>
      </c>
      <c r="C16" s="26">
        <f>IF(OR($A16="",Personen!$F16=""),"",Personen!$F16)</f>
        <v/>
      </c>
      <c r="D16" s="27">
        <f>IF($A16="","",N(Personen!$D16))</f>
        <v/>
      </c>
      <c r="E16" s="25">
        <f>IF($A16="","",ROUND(IF(Personen!$G16="",Vorgaben!$C$5/6*N($D16),N(Personen!$G16))+N(Personen!$H16),2))</f>
        <v/>
      </c>
      <c r="F16" s="27">
        <f>IF(OR($A16="",$B16=""),"",IFERROR(MAX(0,MIN(12,DATEDIF(MAX(N($B16),DATE(Vorgaben!$C$4,1,1)),MIN(IF($C16="",DATE(Vorgaben!$C$4,12,31),N($C16)),DATE(Vorgaben!$C$4,12,31))+1,"m"))),0))</f>
        <v/>
      </c>
      <c r="G16" s="25">
        <f>IF(OR($A16="",$E16=""),"",IF(N($F16)&gt;=12,N($E16),IF(N($E16)*N($F16)/12-INT(N($E16)*N($F16)/12)&gt;=0.5,INT(N($E16)*N($F16)/12)+1,ROUND(N($E16)*N($F16)/12,2))))</f>
        <v/>
      </c>
      <c r="H16" s="25">
        <f>IF($A16="","",N(Personen!$I16))</f>
        <v/>
      </c>
      <c r="I16" s="25">
        <f>IF($A16="","",ROUND(N($G16)+N($H16),2))</f>
        <v/>
      </c>
      <c r="J16" s="25">
        <f>IF($A16="","",SUMIFS(Abwesenheiten!$H$2:$H$401,Abwesenheiten!$C$2:$C$401,$A16,Abwesenheiten!$E$2:$E$401,"genommen"))</f>
        <v/>
      </c>
      <c r="K16" s="25">
        <f>IF($A16="","",SUMIFS(Abwesenheiten!$H$2:$H$401,Abwesenheiten!$C$2:$C$401,$A16,Abwesenheiten!$E$2:$E$401,"genehmigt")+SUMIFS(Abwesenheiten!$H$2:$H$401,Abwesenheiten!$C$2:$C$401,$A16,Abwesenheiten!$E$2:$E$401,"beantragt"))</f>
        <v/>
      </c>
      <c r="L16" s="25">
        <f>IF($A16="","",ROUND(N($I16)-N($J16)-N($K16),2))</f>
        <v/>
      </c>
      <c r="M16" s="26">
        <f>IF(OR($A16="",N($H16)=0),"",DATE(Vorgaben!$C$4,3,31))</f>
        <v/>
      </c>
      <c r="N16" s="10">
        <f>IF($A16="","",IF(N($L16)&lt;0,"mehr geplant als Anspruch",IF(AND($C16&lt;&gt;"",N($L16)&gt;0),"Rest offen bei Austritt",IF(AND(N($H16)&gt;0,TODAY()&lt;=DATE(Vorgaben!$C$4,3,31)),"Übertrag verfällt am 31.03.",IF(AND(N($H16)&gt;0,TODAY()&gt;DATE(Vorgaben!$C$4,3,31)),"Übertragsfrist vorbei","")))))</f>
        <v/>
      </c>
    </row>
    <row r="17">
      <c r="A17" s="10">
        <f>IF(Personen!$B17="","",Personen!$B17)</f>
        <v/>
      </c>
      <c r="B17" s="26">
        <f>IF(OR($A17="",Personen!$E17=""),"",Personen!$E17)</f>
        <v/>
      </c>
      <c r="C17" s="26">
        <f>IF(OR($A17="",Personen!$F17=""),"",Personen!$F17)</f>
        <v/>
      </c>
      <c r="D17" s="27">
        <f>IF($A17="","",N(Personen!$D17))</f>
        <v/>
      </c>
      <c r="E17" s="25">
        <f>IF($A17="","",ROUND(IF(Personen!$G17="",Vorgaben!$C$5/6*N($D17),N(Personen!$G17))+N(Personen!$H17),2))</f>
        <v/>
      </c>
      <c r="F17" s="27">
        <f>IF(OR($A17="",$B17=""),"",IFERROR(MAX(0,MIN(12,DATEDIF(MAX(N($B17),DATE(Vorgaben!$C$4,1,1)),MIN(IF($C17="",DATE(Vorgaben!$C$4,12,31),N($C17)),DATE(Vorgaben!$C$4,12,31))+1,"m"))),0))</f>
        <v/>
      </c>
      <c r="G17" s="25">
        <f>IF(OR($A17="",$E17=""),"",IF(N($F17)&gt;=12,N($E17),IF(N($E17)*N($F17)/12-INT(N($E17)*N($F17)/12)&gt;=0.5,INT(N($E17)*N($F17)/12)+1,ROUND(N($E17)*N($F17)/12,2))))</f>
        <v/>
      </c>
      <c r="H17" s="25">
        <f>IF($A17="","",N(Personen!$I17))</f>
        <v/>
      </c>
      <c r="I17" s="25">
        <f>IF($A17="","",ROUND(N($G17)+N($H17),2))</f>
        <v/>
      </c>
      <c r="J17" s="25">
        <f>IF($A17="","",SUMIFS(Abwesenheiten!$H$2:$H$401,Abwesenheiten!$C$2:$C$401,$A17,Abwesenheiten!$E$2:$E$401,"genommen"))</f>
        <v/>
      </c>
      <c r="K17" s="25">
        <f>IF($A17="","",SUMIFS(Abwesenheiten!$H$2:$H$401,Abwesenheiten!$C$2:$C$401,$A17,Abwesenheiten!$E$2:$E$401,"genehmigt")+SUMIFS(Abwesenheiten!$H$2:$H$401,Abwesenheiten!$C$2:$C$401,$A17,Abwesenheiten!$E$2:$E$401,"beantragt"))</f>
        <v/>
      </c>
      <c r="L17" s="25">
        <f>IF($A17="","",ROUND(N($I17)-N($J17)-N($K17),2))</f>
        <v/>
      </c>
      <c r="M17" s="26">
        <f>IF(OR($A17="",N($H17)=0),"",DATE(Vorgaben!$C$4,3,31))</f>
        <v/>
      </c>
      <c r="N17" s="10">
        <f>IF($A17="","",IF(N($L17)&lt;0,"mehr geplant als Anspruch",IF(AND($C17&lt;&gt;"",N($L17)&gt;0),"Rest offen bei Austritt",IF(AND(N($H17)&gt;0,TODAY()&lt;=DATE(Vorgaben!$C$4,3,31)),"Übertrag verfällt am 31.03.",IF(AND(N($H17)&gt;0,TODAY()&gt;DATE(Vorgaben!$C$4,3,31)),"Übertragsfrist vorbei","")))))</f>
        <v/>
      </c>
    </row>
    <row r="18">
      <c r="A18" s="10">
        <f>IF(Personen!$B18="","",Personen!$B18)</f>
        <v/>
      </c>
      <c r="B18" s="26">
        <f>IF(OR($A18="",Personen!$E18=""),"",Personen!$E18)</f>
        <v/>
      </c>
      <c r="C18" s="26">
        <f>IF(OR($A18="",Personen!$F18=""),"",Personen!$F18)</f>
        <v/>
      </c>
      <c r="D18" s="27">
        <f>IF($A18="","",N(Personen!$D18))</f>
        <v/>
      </c>
      <c r="E18" s="25">
        <f>IF($A18="","",ROUND(IF(Personen!$G18="",Vorgaben!$C$5/6*N($D18),N(Personen!$G18))+N(Personen!$H18),2))</f>
        <v/>
      </c>
      <c r="F18" s="27">
        <f>IF(OR($A18="",$B18=""),"",IFERROR(MAX(0,MIN(12,DATEDIF(MAX(N($B18),DATE(Vorgaben!$C$4,1,1)),MIN(IF($C18="",DATE(Vorgaben!$C$4,12,31),N($C18)),DATE(Vorgaben!$C$4,12,31))+1,"m"))),0))</f>
        <v/>
      </c>
      <c r="G18" s="25">
        <f>IF(OR($A18="",$E18=""),"",IF(N($F18)&gt;=12,N($E18),IF(N($E18)*N($F18)/12-INT(N($E18)*N($F18)/12)&gt;=0.5,INT(N($E18)*N($F18)/12)+1,ROUND(N($E18)*N($F18)/12,2))))</f>
        <v/>
      </c>
      <c r="H18" s="25">
        <f>IF($A18="","",N(Personen!$I18))</f>
        <v/>
      </c>
      <c r="I18" s="25">
        <f>IF($A18="","",ROUND(N($G18)+N($H18),2))</f>
        <v/>
      </c>
      <c r="J18" s="25">
        <f>IF($A18="","",SUMIFS(Abwesenheiten!$H$2:$H$401,Abwesenheiten!$C$2:$C$401,$A18,Abwesenheiten!$E$2:$E$401,"genommen"))</f>
        <v/>
      </c>
      <c r="K18" s="25">
        <f>IF($A18="","",SUMIFS(Abwesenheiten!$H$2:$H$401,Abwesenheiten!$C$2:$C$401,$A18,Abwesenheiten!$E$2:$E$401,"genehmigt")+SUMIFS(Abwesenheiten!$H$2:$H$401,Abwesenheiten!$C$2:$C$401,$A18,Abwesenheiten!$E$2:$E$401,"beantragt"))</f>
        <v/>
      </c>
      <c r="L18" s="25">
        <f>IF($A18="","",ROUND(N($I18)-N($J18)-N($K18),2))</f>
        <v/>
      </c>
      <c r="M18" s="26">
        <f>IF(OR($A18="",N($H18)=0),"",DATE(Vorgaben!$C$4,3,31))</f>
        <v/>
      </c>
      <c r="N18" s="10">
        <f>IF($A18="","",IF(N($L18)&lt;0,"mehr geplant als Anspruch",IF(AND($C18&lt;&gt;"",N($L18)&gt;0),"Rest offen bei Austritt",IF(AND(N($H18)&gt;0,TODAY()&lt;=DATE(Vorgaben!$C$4,3,31)),"Übertrag verfällt am 31.03.",IF(AND(N($H18)&gt;0,TODAY()&gt;DATE(Vorgaben!$C$4,3,31)),"Übertragsfrist vorbei","")))))</f>
        <v/>
      </c>
    </row>
    <row r="19">
      <c r="A19" s="10">
        <f>IF(Personen!$B19="","",Personen!$B19)</f>
        <v/>
      </c>
      <c r="B19" s="26">
        <f>IF(OR($A19="",Personen!$E19=""),"",Personen!$E19)</f>
        <v/>
      </c>
      <c r="C19" s="26">
        <f>IF(OR($A19="",Personen!$F19=""),"",Personen!$F19)</f>
        <v/>
      </c>
      <c r="D19" s="27">
        <f>IF($A19="","",N(Personen!$D19))</f>
        <v/>
      </c>
      <c r="E19" s="25">
        <f>IF($A19="","",ROUND(IF(Personen!$G19="",Vorgaben!$C$5/6*N($D19),N(Personen!$G19))+N(Personen!$H19),2))</f>
        <v/>
      </c>
      <c r="F19" s="27">
        <f>IF(OR($A19="",$B19=""),"",IFERROR(MAX(0,MIN(12,DATEDIF(MAX(N($B19),DATE(Vorgaben!$C$4,1,1)),MIN(IF($C19="",DATE(Vorgaben!$C$4,12,31),N($C19)),DATE(Vorgaben!$C$4,12,31))+1,"m"))),0))</f>
        <v/>
      </c>
      <c r="G19" s="25">
        <f>IF(OR($A19="",$E19=""),"",IF(N($F19)&gt;=12,N($E19),IF(N($E19)*N($F19)/12-INT(N($E19)*N($F19)/12)&gt;=0.5,INT(N($E19)*N($F19)/12)+1,ROUND(N($E19)*N($F19)/12,2))))</f>
        <v/>
      </c>
      <c r="H19" s="25">
        <f>IF($A19="","",N(Personen!$I19))</f>
        <v/>
      </c>
      <c r="I19" s="25">
        <f>IF($A19="","",ROUND(N($G19)+N($H19),2))</f>
        <v/>
      </c>
      <c r="J19" s="25">
        <f>IF($A19="","",SUMIFS(Abwesenheiten!$H$2:$H$401,Abwesenheiten!$C$2:$C$401,$A19,Abwesenheiten!$E$2:$E$401,"genommen"))</f>
        <v/>
      </c>
      <c r="K19" s="25">
        <f>IF($A19="","",SUMIFS(Abwesenheiten!$H$2:$H$401,Abwesenheiten!$C$2:$C$401,$A19,Abwesenheiten!$E$2:$E$401,"genehmigt")+SUMIFS(Abwesenheiten!$H$2:$H$401,Abwesenheiten!$C$2:$C$401,$A19,Abwesenheiten!$E$2:$E$401,"beantragt"))</f>
        <v/>
      </c>
      <c r="L19" s="25">
        <f>IF($A19="","",ROUND(N($I19)-N($J19)-N($K19),2))</f>
        <v/>
      </c>
      <c r="M19" s="26">
        <f>IF(OR($A19="",N($H19)=0),"",DATE(Vorgaben!$C$4,3,31))</f>
        <v/>
      </c>
      <c r="N19" s="10">
        <f>IF($A19="","",IF(N($L19)&lt;0,"mehr geplant als Anspruch",IF(AND($C19&lt;&gt;"",N($L19)&gt;0),"Rest offen bei Austritt",IF(AND(N($H19)&gt;0,TODAY()&lt;=DATE(Vorgaben!$C$4,3,31)),"Übertrag verfällt am 31.03.",IF(AND(N($H19)&gt;0,TODAY()&gt;DATE(Vorgaben!$C$4,3,31)),"Übertragsfrist vorbei","")))))</f>
        <v/>
      </c>
    </row>
    <row r="20">
      <c r="A20" s="10">
        <f>IF(Personen!$B20="","",Personen!$B20)</f>
        <v/>
      </c>
      <c r="B20" s="26">
        <f>IF(OR($A20="",Personen!$E20=""),"",Personen!$E20)</f>
        <v/>
      </c>
      <c r="C20" s="26">
        <f>IF(OR($A20="",Personen!$F20=""),"",Personen!$F20)</f>
        <v/>
      </c>
      <c r="D20" s="27">
        <f>IF($A20="","",N(Personen!$D20))</f>
        <v/>
      </c>
      <c r="E20" s="25">
        <f>IF($A20="","",ROUND(IF(Personen!$G20="",Vorgaben!$C$5/6*N($D20),N(Personen!$G20))+N(Personen!$H20),2))</f>
        <v/>
      </c>
      <c r="F20" s="27">
        <f>IF(OR($A20="",$B20=""),"",IFERROR(MAX(0,MIN(12,DATEDIF(MAX(N($B20),DATE(Vorgaben!$C$4,1,1)),MIN(IF($C20="",DATE(Vorgaben!$C$4,12,31),N($C20)),DATE(Vorgaben!$C$4,12,31))+1,"m"))),0))</f>
        <v/>
      </c>
      <c r="G20" s="25">
        <f>IF(OR($A20="",$E20=""),"",IF(N($F20)&gt;=12,N($E20),IF(N($E20)*N($F20)/12-INT(N($E20)*N($F20)/12)&gt;=0.5,INT(N($E20)*N($F20)/12)+1,ROUND(N($E20)*N($F20)/12,2))))</f>
        <v/>
      </c>
      <c r="H20" s="25">
        <f>IF($A20="","",N(Personen!$I20))</f>
        <v/>
      </c>
      <c r="I20" s="25">
        <f>IF($A20="","",ROUND(N($G20)+N($H20),2))</f>
        <v/>
      </c>
      <c r="J20" s="25">
        <f>IF($A20="","",SUMIFS(Abwesenheiten!$H$2:$H$401,Abwesenheiten!$C$2:$C$401,$A20,Abwesenheiten!$E$2:$E$401,"genommen"))</f>
        <v/>
      </c>
      <c r="K20" s="25">
        <f>IF($A20="","",SUMIFS(Abwesenheiten!$H$2:$H$401,Abwesenheiten!$C$2:$C$401,$A20,Abwesenheiten!$E$2:$E$401,"genehmigt")+SUMIFS(Abwesenheiten!$H$2:$H$401,Abwesenheiten!$C$2:$C$401,$A20,Abwesenheiten!$E$2:$E$401,"beantragt"))</f>
        <v/>
      </c>
      <c r="L20" s="25">
        <f>IF($A20="","",ROUND(N($I20)-N($J20)-N($K20),2))</f>
        <v/>
      </c>
      <c r="M20" s="26">
        <f>IF(OR($A20="",N($H20)=0),"",DATE(Vorgaben!$C$4,3,31))</f>
        <v/>
      </c>
      <c r="N20" s="10">
        <f>IF($A20="","",IF(N($L20)&lt;0,"mehr geplant als Anspruch",IF(AND($C20&lt;&gt;"",N($L20)&gt;0),"Rest offen bei Austritt",IF(AND(N($H20)&gt;0,TODAY()&lt;=DATE(Vorgaben!$C$4,3,31)),"Übertrag verfällt am 31.03.",IF(AND(N($H20)&gt;0,TODAY()&gt;DATE(Vorgaben!$C$4,3,31)),"Übertragsfrist vorbei","")))))</f>
        <v/>
      </c>
    </row>
    <row r="21">
      <c r="A21" s="10">
        <f>IF(Personen!$B21="","",Personen!$B21)</f>
        <v/>
      </c>
      <c r="B21" s="26">
        <f>IF(OR($A21="",Personen!$E21=""),"",Personen!$E21)</f>
        <v/>
      </c>
      <c r="C21" s="26">
        <f>IF(OR($A21="",Personen!$F21=""),"",Personen!$F21)</f>
        <v/>
      </c>
      <c r="D21" s="27">
        <f>IF($A21="","",N(Personen!$D21))</f>
        <v/>
      </c>
      <c r="E21" s="25">
        <f>IF($A21="","",ROUND(IF(Personen!$G21="",Vorgaben!$C$5/6*N($D21),N(Personen!$G21))+N(Personen!$H21),2))</f>
        <v/>
      </c>
      <c r="F21" s="27">
        <f>IF(OR($A21="",$B21=""),"",IFERROR(MAX(0,MIN(12,DATEDIF(MAX(N($B21),DATE(Vorgaben!$C$4,1,1)),MIN(IF($C21="",DATE(Vorgaben!$C$4,12,31),N($C21)),DATE(Vorgaben!$C$4,12,31))+1,"m"))),0))</f>
        <v/>
      </c>
      <c r="G21" s="25">
        <f>IF(OR($A21="",$E21=""),"",IF(N($F21)&gt;=12,N($E21),IF(N($E21)*N($F21)/12-INT(N($E21)*N($F21)/12)&gt;=0.5,INT(N($E21)*N($F21)/12)+1,ROUND(N($E21)*N($F21)/12,2))))</f>
        <v/>
      </c>
      <c r="H21" s="25">
        <f>IF($A21="","",N(Personen!$I21))</f>
        <v/>
      </c>
      <c r="I21" s="25">
        <f>IF($A21="","",ROUND(N($G21)+N($H21),2))</f>
        <v/>
      </c>
      <c r="J21" s="25">
        <f>IF($A21="","",SUMIFS(Abwesenheiten!$H$2:$H$401,Abwesenheiten!$C$2:$C$401,$A21,Abwesenheiten!$E$2:$E$401,"genommen"))</f>
        <v/>
      </c>
      <c r="K21" s="25">
        <f>IF($A21="","",SUMIFS(Abwesenheiten!$H$2:$H$401,Abwesenheiten!$C$2:$C$401,$A21,Abwesenheiten!$E$2:$E$401,"genehmigt")+SUMIFS(Abwesenheiten!$H$2:$H$401,Abwesenheiten!$C$2:$C$401,$A21,Abwesenheiten!$E$2:$E$401,"beantragt"))</f>
        <v/>
      </c>
      <c r="L21" s="25">
        <f>IF($A21="","",ROUND(N($I21)-N($J21)-N($K21),2))</f>
        <v/>
      </c>
      <c r="M21" s="26">
        <f>IF(OR($A21="",N($H21)=0),"",DATE(Vorgaben!$C$4,3,31))</f>
        <v/>
      </c>
      <c r="N21" s="10">
        <f>IF($A21="","",IF(N($L21)&lt;0,"mehr geplant als Anspruch",IF(AND($C21&lt;&gt;"",N($L21)&gt;0),"Rest offen bei Austritt",IF(AND(N($H21)&gt;0,TODAY()&lt;=DATE(Vorgaben!$C$4,3,31)),"Übertrag verfällt am 31.03.",IF(AND(N($H21)&gt;0,TODAY()&gt;DATE(Vorgaben!$C$4,3,31)),"Übertragsfrist vorbei","")))))</f>
        <v/>
      </c>
    </row>
    <row r="22">
      <c r="A22" s="10">
        <f>IF(Personen!$B22="","",Personen!$B22)</f>
        <v/>
      </c>
      <c r="B22" s="26">
        <f>IF(OR($A22="",Personen!$E22=""),"",Personen!$E22)</f>
        <v/>
      </c>
      <c r="C22" s="26">
        <f>IF(OR($A22="",Personen!$F22=""),"",Personen!$F22)</f>
        <v/>
      </c>
      <c r="D22" s="27">
        <f>IF($A22="","",N(Personen!$D22))</f>
        <v/>
      </c>
      <c r="E22" s="25">
        <f>IF($A22="","",ROUND(IF(Personen!$G22="",Vorgaben!$C$5/6*N($D22),N(Personen!$G22))+N(Personen!$H22),2))</f>
        <v/>
      </c>
      <c r="F22" s="27">
        <f>IF(OR($A22="",$B22=""),"",IFERROR(MAX(0,MIN(12,DATEDIF(MAX(N($B22),DATE(Vorgaben!$C$4,1,1)),MIN(IF($C22="",DATE(Vorgaben!$C$4,12,31),N($C22)),DATE(Vorgaben!$C$4,12,31))+1,"m"))),0))</f>
        <v/>
      </c>
      <c r="G22" s="25">
        <f>IF(OR($A22="",$E22=""),"",IF(N($F22)&gt;=12,N($E22),IF(N($E22)*N($F22)/12-INT(N($E22)*N($F22)/12)&gt;=0.5,INT(N($E22)*N($F22)/12)+1,ROUND(N($E22)*N($F22)/12,2))))</f>
        <v/>
      </c>
      <c r="H22" s="25">
        <f>IF($A22="","",N(Personen!$I22))</f>
        <v/>
      </c>
      <c r="I22" s="25">
        <f>IF($A22="","",ROUND(N($G22)+N($H22),2))</f>
        <v/>
      </c>
      <c r="J22" s="25">
        <f>IF($A22="","",SUMIFS(Abwesenheiten!$H$2:$H$401,Abwesenheiten!$C$2:$C$401,$A22,Abwesenheiten!$E$2:$E$401,"genommen"))</f>
        <v/>
      </c>
      <c r="K22" s="25">
        <f>IF($A22="","",SUMIFS(Abwesenheiten!$H$2:$H$401,Abwesenheiten!$C$2:$C$401,$A22,Abwesenheiten!$E$2:$E$401,"genehmigt")+SUMIFS(Abwesenheiten!$H$2:$H$401,Abwesenheiten!$C$2:$C$401,$A22,Abwesenheiten!$E$2:$E$401,"beantragt"))</f>
        <v/>
      </c>
      <c r="L22" s="25">
        <f>IF($A22="","",ROUND(N($I22)-N($J22)-N($K22),2))</f>
        <v/>
      </c>
      <c r="M22" s="26">
        <f>IF(OR($A22="",N($H22)=0),"",DATE(Vorgaben!$C$4,3,31))</f>
        <v/>
      </c>
      <c r="N22" s="10">
        <f>IF($A22="","",IF(N($L22)&lt;0,"mehr geplant als Anspruch",IF(AND($C22&lt;&gt;"",N($L22)&gt;0),"Rest offen bei Austritt",IF(AND(N($H22)&gt;0,TODAY()&lt;=DATE(Vorgaben!$C$4,3,31)),"Übertrag verfällt am 31.03.",IF(AND(N($H22)&gt;0,TODAY()&gt;DATE(Vorgaben!$C$4,3,31)),"Übertragsfrist vorbei","")))))</f>
        <v/>
      </c>
    </row>
    <row r="23">
      <c r="A23" s="10">
        <f>IF(Personen!$B23="","",Personen!$B23)</f>
        <v/>
      </c>
      <c r="B23" s="26">
        <f>IF(OR($A23="",Personen!$E23=""),"",Personen!$E23)</f>
        <v/>
      </c>
      <c r="C23" s="26">
        <f>IF(OR($A23="",Personen!$F23=""),"",Personen!$F23)</f>
        <v/>
      </c>
      <c r="D23" s="27">
        <f>IF($A23="","",N(Personen!$D23))</f>
        <v/>
      </c>
      <c r="E23" s="25">
        <f>IF($A23="","",ROUND(IF(Personen!$G23="",Vorgaben!$C$5/6*N($D23),N(Personen!$G23))+N(Personen!$H23),2))</f>
        <v/>
      </c>
      <c r="F23" s="27">
        <f>IF(OR($A23="",$B23=""),"",IFERROR(MAX(0,MIN(12,DATEDIF(MAX(N($B23),DATE(Vorgaben!$C$4,1,1)),MIN(IF($C23="",DATE(Vorgaben!$C$4,12,31),N($C23)),DATE(Vorgaben!$C$4,12,31))+1,"m"))),0))</f>
        <v/>
      </c>
      <c r="G23" s="25">
        <f>IF(OR($A23="",$E23=""),"",IF(N($F23)&gt;=12,N($E23),IF(N($E23)*N($F23)/12-INT(N($E23)*N($F23)/12)&gt;=0.5,INT(N($E23)*N($F23)/12)+1,ROUND(N($E23)*N($F23)/12,2))))</f>
        <v/>
      </c>
      <c r="H23" s="25">
        <f>IF($A23="","",N(Personen!$I23))</f>
        <v/>
      </c>
      <c r="I23" s="25">
        <f>IF($A23="","",ROUND(N($G23)+N($H23),2))</f>
        <v/>
      </c>
      <c r="J23" s="25">
        <f>IF($A23="","",SUMIFS(Abwesenheiten!$H$2:$H$401,Abwesenheiten!$C$2:$C$401,$A23,Abwesenheiten!$E$2:$E$401,"genommen"))</f>
        <v/>
      </c>
      <c r="K23" s="25">
        <f>IF($A23="","",SUMIFS(Abwesenheiten!$H$2:$H$401,Abwesenheiten!$C$2:$C$401,$A23,Abwesenheiten!$E$2:$E$401,"genehmigt")+SUMIFS(Abwesenheiten!$H$2:$H$401,Abwesenheiten!$C$2:$C$401,$A23,Abwesenheiten!$E$2:$E$401,"beantragt"))</f>
        <v/>
      </c>
      <c r="L23" s="25">
        <f>IF($A23="","",ROUND(N($I23)-N($J23)-N($K23),2))</f>
        <v/>
      </c>
      <c r="M23" s="26">
        <f>IF(OR($A23="",N($H23)=0),"",DATE(Vorgaben!$C$4,3,31))</f>
        <v/>
      </c>
      <c r="N23" s="10">
        <f>IF($A23="","",IF(N($L23)&lt;0,"mehr geplant als Anspruch",IF(AND($C23&lt;&gt;"",N($L23)&gt;0),"Rest offen bei Austritt",IF(AND(N($H23)&gt;0,TODAY()&lt;=DATE(Vorgaben!$C$4,3,31)),"Übertrag verfällt am 31.03.",IF(AND(N($H23)&gt;0,TODAY()&gt;DATE(Vorgaben!$C$4,3,31)),"Übertragsfrist vorbei","")))))</f>
        <v/>
      </c>
    </row>
    <row r="24">
      <c r="A24" s="10">
        <f>IF(Personen!$B24="","",Personen!$B24)</f>
        <v/>
      </c>
      <c r="B24" s="26">
        <f>IF(OR($A24="",Personen!$E24=""),"",Personen!$E24)</f>
        <v/>
      </c>
      <c r="C24" s="26">
        <f>IF(OR($A24="",Personen!$F24=""),"",Personen!$F24)</f>
        <v/>
      </c>
      <c r="D24" s="27">
        <f>IF($A24="","",N(Personen!$D24))</f>
        <v/>
      </c>
      <c r="E24" s="25">
        <f>IF($A24="","",ROUND(IF(Personen!$G24="",Vorgaben!$C$5/6*N($D24),N(Personen!$G24))+N(Personen!$H24),2))</f>
        <v/>
      </c>
      <c r="F24" s="27">
        <f>IF(OR($A24="",$B24=""),"",IFERROR(MAX(0,MIN(12,DATEDIF(MAX(N($B24),DATE(Vorgaben!$C$4,1,1)),MIN(IF($C24="",DATE(Vorgaben!$C$4,12,31),N($C24)),DATE(Vorgaben!$C$4,12,31))+1,"m"))),0))</f>
        <v/>
      </c>
      <c r="G24" s="25">
        <f>IF(OR($A24="",$E24=""),"",IF(N($F24)&gt;=12,N($E24),IF(N($E24)*N($F24)/12-INT(N($E24)*N($F24)/12)&gt;=0.5,INT(N($E24)*N($F24)/12)+1,ROUND(N($E24)*N($F24)/12,2))))</f>
        <v/>
      </c>
      <c r="H24" s="25">
        <f>IF($A24="","",N(Personen!$I24))</f>
        <v/>
      </c>
      <c r="I24" s="25">
        <f>IF($A24="","",ROUND(N($G24)+N($H24),2))</f>
        <v/>
      </c>
      <c r="J24" s="25">
        <f>IF($A24="","",SUMIFS(Abwesenheiten!$H$2:$H$401,Abwesenheiten!$C$2:$C$401,$A24,Abwesenheiten!$E$2:$E$401,"genommen"))</f>
        <v/>
      </c>
      <c r="K24" s="25">
        <f>IF($A24="","",SUMIFS(Abwesenheiten!$H$2:$H$401,Abwesenheiten!$C$2:$C$401,$A24,Abwesenheiten!$E$2:$E$401,"genehmigt")+SUMIFS(Abwesenheiten!$H$2:$H$401,Abwesenheiten!$C$2:$C$401,$A24,Abwesenheiten!$E$2:$E$401,"beantragt"))</f>
        <v/>
      </c>
      <c r="L24" s="25">
        <f>IF($A24="","",ROUND(N($I24)-N($J24)-N($K24),2))</f>
        <v/>
      </c>
      <c r="M24" s="26">
        <f>IF(OR($A24="",N($H24)=0),"",DATE(Vorgaben!$C$4,3,31))</f>
        <v/>
      </c>
      <c r="N24" s="10">
        <f>IF($A24="","",IF(N($L24)&lt;0,"mehr geplant als Anspruch",IF(AND($C24&lt;&gt;"",N($L24)&gt;0),"Rest offen bei Austritt",IF(AND(N($H24)&gt;0,TODAY()&lt;=DATE(Vorgaben!$C$4,3,31)),"Übertrag verfällt am 31.03.",IF(AND(N($H24)&gt;0,TODAY()&gt;DATE(Vorgaben!$C$4,3,31)),"Übertragsfrist vorbei","")))))</f>
        <v/>
      </c>
    </row>
    <row r="25">
      <c r="A25" s="10">
        <f>IF(Personen!$B25="","",Personen!$B25)</f>
        <v/>
      </c>
      <c r="B25" s="26">
        <f>IF(OR($A25="",Personen!$E25=""),"",Personen!$E25)</f>
        <v/>
      </c>
      <c r="C25" s="26">
        <f>IF(OR($A25="",Personen!$F25=""),"",Personen!$F25)</f>
        <v/>
      </c>
      <c r="D25" s="27">
        <f>IF($A25="","",N(Personen!$D25))</f>
        <v/>
      </c>
      <c r="E25" s="25">
        <f>IF($A25="","",ROUND(IF(Personen!$G25="",Vorgaben!$C$5/6*N($D25),N(Personen!$G25))+N(Personen!$H25),2))</f>
        <v/>
      </c>
      <c r="F25" s="27">
        <f>IF(OR($A25="",$B25=""),"",IFERROR(MAX(0,MIN(12,DATEDIF(MAX(N($B25),DATE(Vorgaben!$C$4,1,1)),MIN(IF($C25="",DATE(Vorgaben!$C$4,12,31),N($C25)),DATE(Vorgaben!$C$4,12,31))+1,"m"))),0))</f>
        <v/>
      </c>
      <c r="G25" s="25">
        <f>IF(OR($A25="",$E25=""),"",IF(N($F25)&gt;=12,N($E25),IF(N($E25)*N($F25)/12-INT(N($E25)*N($F25)/12)&gt;=0.5,INT(N($E25)*N($F25)/12)+1,ROUND(N($E25)*N($F25)/12,2))))</f>
        <v/>
      </c>
      <c r="H25" s="25">
        <f>IF($A25="","",N(Personen!$I25))</f>
        <v/>
      </c>
      <c r="I25" s="25">
        <f>IF($A25="","",ROUND(N($G25)+N($H25),2))</f>
        <v/>
      </c>
      <c r="J25" s="25">
        <f>IF($A25="","",SUMIFS(Abwesenheiten!$H$2:$H$401,Abwesenheiten!$C$2:$C$401,$A25,Abwesenheiten!$E$2:$E$401,"genommen"))</f>
        <v/>
      </c>
      <c r="K25" s="25">
        <f>IF($A25="","",SUMIFS(Abwesenheiten!$H$2:$H$401,Abwesenheiten!$C$2:$C$401,$A25,Abwesenheiten!$E$2:$E$401,"genehmigt")+SUMIFS(Abwesenheiten!$H$2:$H$401,Abwesenheiten!$C$2:$C$401,$A25,Abwesenheiten!$E$2:$E$401,"beantragt"))</f>
        <v/>
      </c>
      <c r="L25" s="25">
        <f>IF($A25="","",ROUND(N($I25)-N($J25)-N($K25),2))</f>
        <v/>
      </c>
      <c r="M25" s="26">
        <f>IF(OR($A25="",N($H25)=0),"",DATE(Vorgaben!$C$4,3,31))</f>
        <v/>
      </c>
      <c r="N25" s="10">
        <f>IF($A25="","",IF(N($L25)&lt;0,"mehr geplant als Anspruch",IF(AND($C25&lt;&gt;"",N($L25)&gt;0),"Rest offen bei Austritt",IF(AND(N($H25)&gt;0,TODAY()&lt;=DATE(Vorgaben!$C$4,3,31)),"Übertrag verfällt am 31.03.",IF(AND(N($H25)&gt;0,TODAY()&gt;DATE(Vorgaben!$C$4,3,31)),"Übertragsfrist vorbei","")))))</f>
        <v/>
      </c>
    </row>
    <row r="26">
      <c r="A26" s="10">
        <f>IF(Personen!$B26="","",Personen!$B26)</f>
        <v/>
      </c>
      <c r="B26" s="26">
        <f>IF(OR($A26="",Personen!$E26=""),"",Personen!$E26)</f>
        <v/>
      </c>
      <c r="C26" s="26">
        <f>IF(OR($A26="",Personen!$F26=""),"",Personen!$F26)</f>
        <v/>
      </c>
      <c r="D26" s="27">
        <f>IF($A26="","",N(Personen!$D26))</f>
        <v/>
      </c>
      <c r="E26" s="25">
        <f>IF($A26="","",ROUND(IF(Personen!$G26="",Vorgaben!$C$5/6*N($D26),N(Personen!$G26))+N(Personen!$H26),2))</f>
        <v/>
      </c>
      <c r="F26" s="27">
        <f>IF(OR($A26="",$B26=""),"",IFERROR(MAX(0,MIN(12,DATEDIF(MAX(N($B26),DATE(Vorgaben!$C$4,1,1)),MIN(IF($C26="",DATE(Vorgaben!$C$4,12,31),N($C26)),DATE(Vorgaben!$C$4,12,31))+1,"m"))),0))</f>
        <v/>
      </c>
      <c r="G26" s="25">
        <f>IF(OR($A26="",$E26=""),"",IF(N($F26)&gt;=12,N($E26),IF(N($E26)*N($F26)/12-INT(N($E26)*N($F26)/12)&gt;=0.5,INT(N($E26)*N($F26)/12)+1,ROUND(N($E26)*N($F26)/12,2))))</f>
        <v/>
      </c>
      <c r="H26" s="25">
        <f>IF($A26="","",N(Personen!$I26))</f>
        <v/>
      </c>
      <c r="I26" s="25">
        <f>IF($A26="","",ROUND(N($G26)+N($H26),2))</f>
        <v/>
      </c>
      <c r="J26" s="25">
        <f>IF($A26="","",SUMIFS(Abwesenheiten!$H$2:$H$401,Abwesenheiten!$C$2:$C$401,$A26,Abwesenheiten!$E$2:$E$401,"genommen"))</f>
        <v/>
      </c>
      <c r="K26" s="25">
        <f>IF($A26="","",SUMIFS(Abwesenheiten!$H$2:$H$401,Abwesenheiten!$C$2:$C$401,$A26,Abwesenheiten!$E$2:$E$401,"genehmigt")+SUMIFS(Abwesenheiten!$H$2:$H$401,Abwesenheiten!$C$2:$C$401,$A26,Abwesenheiten!$E$2:$E$401,"beantragt"))</f>
        <v/>
      </c>
      <c r="L26" s="25">
        <f>IF($A26="","",ROUND(N($I26)-N($J26)-N($K26),2))</f>
        <v/>
      </c>
      <c r="M26" s="26">
        <f>IF(OR($A26="",N($H26)=0),"",DATE(Vorgaben!$C$4,3,31))</f>
        <v/>
      </c>
      <c r="N26" s="10">
        <f>IF($A26="","",IF(N($L26)&lt;0,"mehr geplant als Anspruch",IF(AND($C26&lt;&gt;"",N($L26)&gt;0),"Rest offen bei Austritt",IF(AND(N($H26)&gt;0,TODAY()&lt;=DATE(Vorgaben!$C$4,3,31)),"Übertrag verfällt am 31.03.",IF(AND(N($H26)&gt;0,TODAY()&gt;DATE(Vorgaben!$C$4,3,31)),"Übertragsfrist vorbei","")))))</f>
        <v/>
      </c>
    </row>
    <row r="27">
      <c r="A27" s="10">
        <f>IF(Personen!$B27="","",Personen!$B27)</f>
        <v/>
      </c>
      <c r="B27" s="26">
        <f>IF(OR($A27="",Personen!$E27=""),"",Personen!$E27)</f>
        <v/>
      </c>
      <c r="C27" s="26">
        <f>IF(OR($A27="",Personen!$F27=""),"",Personen!$F27)</f>
        <v/>
      </c>
      <c r="D27" s="27">
        <f>IF($A27="","",N(Personen!$D27))</f>
        <v/>
      </c>
      <c r="E27" s="25">
        <f>IF($A27="","",ROUND(IF(Personen!$G27="",Vorgaben!$C$5/6*N($D27),N(Personen!$G27))+N(Personen!$H27),2))</f>
        <v/>
      </c>
      <c r="F27" s="27">
        <f>IF(OR($A27="",$B27=""),"",IFERROR(MAX(0,MIN(12,DATEDIF(MAX(N($B27),DATE(Vorgaben!$C$4,1,1)),MIN(IF($C27="",DATE(Vorgaben!$C$4,12,31),N($C27)),DATE(Vorgaben!$C$4,12,31))+1,"m"))),0))</f>
        <v/>
      </c>
      <c r="G27" s="25">
        <f>IF(OR($A27="",$E27=""),"",IF(N($F27)&gt;=12,N($E27),IF(N($E27)*N($F27)/12-INT(N($E27)*N($F27)/12)&gt;=0.5,INT(N($E27)*N($F27)/12)+1,ROUND(N($E27)*N($F27)/12,2))))</f>
        <v/>
      </c>
      <c r="H27" s="25">
        <f>IF($A27="","",N(Personen!$I27))</f>
        <v/>
      </c>
      <c r="I27" s="25">
        <f>IF($A27="","",ROUND(N($G27)+N($H27),2))</f>
        <v/>
      </c>
      <c r="J27" s="25">
        <f>IF($A27="","",SUMIFS(Abwesenheiten!$H$2:$H$401,Abwesenheiten!$C$2:$C$401,$A27,Abwesenheiten!$E$2:$E$401,"genommen"))</f>
        <v/>
      </c>
      <c r="K27" s="25">
        <f>IF($A27="","",SUMIFS(Abwesenheiten!$H$2:$H$401,Abwesenheiten!$C$2:$C$401,$A27,Abwesenheiten!$E$2:$E$401,"genehmigt")+SUMIFS(Abwesenheiten!$H$2:$H$401,Abwesenheiten!$C$2:$C$401,$A27,Abwesenheiten!$E$2:$E$401,"beantragt"))</f>
        <v/>
      </c>
      <c r="L27" s="25">
        <f>IF($A27="","",ROUND(N($I27)-N($J27)-N($K27),2))</f>
        <v/>
      </c>
      <c r="M27" s="26">
        <f>IF(OR($A27="",N($H27)=0),"",DATE(Vorgaben!$C$4,3,31))</f>
        <v/>
      </c>
      <c r="N27" s="10">
        <f>IF($A27="","",IF(N($L27)&lt;0,"mehr geplant als Anspruch",IF(AND($C27&lt;&gt;"",N($L27)&gt;0),"Rest offen bei Austritt",IF(AND(N($H27)&gt;0,TODAY()&lt;=DATE(Vorgaben!$C$4,3,31)),"Übertrag verfällt am 31.03.",IF(AND(N($H27)&gt;0,TODAY()&gt;DATE(Vorgaben!$C$4,3,31)),"Übertragsfrist vorbei","")))))</f>
        <v/>
      </c>
    </row>
    <row r="28">
      <c r="A28" s="10">
        <f>IF(Personen!$B28="","",Personen!$B28)</f>
        <v/>
      </c>
      <c r="B28" s="26">
        <f>IF(OR($A28="",Personen!$E28=""),"",Personen!$E28)</f>
        <v/>
      </c>
      <c r="C28" s="26">
        <f>IF(OR($A28="",Personen!$F28=""),"",Personen!$F28)</f>
        <v/>
      </c>
      <c r="D28" s="27">
        <f>IF($A28="","",N(Personen!$D28))</f>
        <v/>
      </c>
      <c r="E28" s="25">
        <f>IF($A28="","",ROUND(IF(Personen!$G28="",Vorgaben!$C$5/6*N($D28),N(Personen!$G28))+N(Personen!$H28),2))</f>
        <v/>
      </c>
      <c r="F28" s="27">
        <f>IF(OR($A28="",$B28=""),"",IFERROR(MAX(0,MIN(12,DATEDIF(MAX(N($B28),DATE(Vorgaben!$C$4,1,1)),MIN(IF($C28="",DATE(Vorgaben!$C$4,12,31),N($C28)),DATE(Vorgaben!$C$4,12,31))+1,"m"))),0))</f>
        <v/>
      </c>
      <c r="G28" s="25">
        <f>IF(OR($A28="",$E28=""),"",IF(N($F28)&gt;=12,N($E28),IF(N($E28)*N($F28)/12-INT(N($E28)*N($F28)/12)&gt;=0.5,INT(N($E28)*N($F28)/12)+1,ROUND(N($E28)*N($F28)/12,2))))</f>
        <v/>
      </c>
      <c r="H28" s="25">
        <f>IF($A28="","",N(Personen!$I28))</f>
        <v/>
      </c>
      <c r="I28" s="25">
        <f>IF($A28="","",ROUND(N($G28)+N($H28),2))</f>
        <v/>
      </c>
      <c r="J28" s="25">
        <f>IF($A28="","",SUMIFS(Abwesenheiten!$H$2:$H$401,Abwesenheiten!$C$2:$C$401,$A28,Abwesenheiten!$E$2:$E$401,"genommen"))</f>
        <v/>
      </c>
      <c r="K28" s="25">
        <f>IF($A28="","",SUMIFS(Abwesenheiten!$H$2:$H$401,Abwesenheiten!$C$2:$C$401,$A28,Abwesenheiten!$E$2:$E$401,"genehmigt")+SUMIFS(Abwesenheiten!$H$2:$H$401,Abwesenheiten!$C$2:$C$401,$A28,Abwesenheiten!$E$2:$E$401,"beantragt"))</f>
        <v/>
      </c>
      <c r="L28" s="25">
        <f>IF($A28="","",ROUND(N($I28)-N($J28)-N($K28),2))</f>
        <v/>
      </c>
      <c r="M28" s="26">
        <f>IF(OR($A28="",N($H28)=0),"",DATE(Vorgaben!$C$4,3,31))</f>
        <v/>
      </c>
      <c r="N28" s="10">
        <f>IF($A28="","",IF(N($L28)&lt;0,"mehr geplant als Anspruch",IF(AND($C28&lt;&gt;"",N($L28)&gt;0),"Rest offen bei Austritt",IF(AND(N($H28)&gt;0,TODAY()&lt;=DATE(Vorgaben!$C$4,3,31)),"Übertrag verfällt am 31.03.",IF(AND(N($H28)&gt;0,TODAY()&gt;DATE(Vorgaben!$C$4,3,31)),"Übertragsfrist vorbei","")))))</f>
        <v/>
      </c>
    </row>
    <row r="29">
      <c r="A29" s="10">
        <f>IF(Personen!$B29="","",Personen!$B29)</f>
        <v/>
      </c>
      <c r="B29" s="26">
        <f>IF(OR($A29="",Personen!$E29=""),"",Personen!$E29)</f>
        <v/>
      </c>
      <c r="C29" s="26">
        <f>IF(OR($A29="",Personen!$F29=""),"",Personen!$F29)</f>
        <v/>
      </c>
      <c r="D29" s="27">
        <f>IF($A29="","",N(Personen!$D29))</f>
        <v/>
      </c>
      <c r="E29" s="25">
        <f>IF($A29="","",ROUND(IF(Personen!$G29="",Vorgaben!$C$5/6*N($D29),N(Personen!$G29))+N(Personen!$H29),2))</f>
        <v/>
      </c>
      <c r="F29" s="27">
        <f>IF(OR($A29="",$B29=""),"",IFERROR(MAX(0,MIN(12,DATEDIF(MAX(N($B29),DATE(Vorgaben!$C$4,1,1)),MIN(IF($C29="",DATE(Vorgaben!$C$4,12,31),N($C29)),DATE(Vorgaben!$C$4,12,31))+1,"m"))),0))</f>
        <v/>
      </c>
      <c r="G29" s="25">
        <f>IF(OR($A29="",$E29=""),"",IF(N($F29)&gt;=12,N($E29),IF(N($E29)*N($F29)/12-INT(N($E29)*N($F29)/12)&gt;=0.5,INT(N($E29)*N($F29)/12)+1,ROUND(N($E29)*N($F29)/12,2))))</f>
        <v/>
      </c>
      <c r="H29" s="25">
        <f>IF($A29="","",N(Personen!$I29))</f>
        <v/>
      </c>
      <c r="I29" s="25">
        <f>IF($A29="","",ROUND(N($G29)+N($H29),2))</f>
        <v/>
      </c>
      <c r="J29" s="25">
        <f>IF($A29="","",SUMIFS(Abwesenheiten!$H$2:$H$401,Abwesenheiten!$C$2:$C$401,$A29,Abwesenheiten!$E$2:$E$401,"genommen"))</f>
        <v/>
      </c>
      <c r="K29" s="25">
        <f>IF($A29="","",SUMIFS(Abwesenheiten!$H$2:$H$401,Abwesenheiten!$C$2:$C$401,$A29,Abwesenheiten!$E$2:$E$401,"genehmigt")+SUMIFS(Abwesenheiten!$H$2:$H$401,Abwesenheiten!$C$2:$C$401,$A29,Abwesenheiten!$E$2:$E$401,"beantragt"))</f>
        <v/>
      </c>
      <c r="L29" s="25">
        <f>IF($A29="","",ROUND(N($I29)-N($J29)-N($K29),2))</f>
        <v/>
      </c>
      <c r="M29" s="26">
        <f>IF(OR($A29="",N($H29)=0),"",DATE(Vorgaben!$C$4,3,31))</f>
        <v/>
      </c>
      <c r="N29" s="10">
        <f>IF($A29="","",IF(N($L29)&lt;0,"mehr geplant als Anspruch",IF(AND($C29&lt;&gt;"",N($L29)&gt;0),"Rest offen bei Austritt",IF(AND(N($H29)&gt;0,TODAY()&lt;=DATE(Vorgaben!$C$4,3,31)),"Übertrag verfällt am 31.03.",IF(AND(N($H29)&gt;0,TODAY()&gt;DATE(Vorgaben!$C$4,3,31)),"Übertragsfrist vorbei","")))))</f>
        <v/>
      </c>
    </row>
    <row r="30">
      <c r="A30" s="10">
        <f>IF(Personen!$B30="","",Personen!$B30)</f>
        <v/>
      </c>
      <c r="B30" s="26">
        <f>IF(OR($A30="",Personen!$E30=""),"",Personen!$E30)</f>
        <v/>
      </c>
      <c r="C30" s="26">
        <f>IF(OR($A30="",Personen!$F30=""),"",Personen!$F30)</f>
        <v/>
      </c>
      <c r="D30" s="27">
        <f>IF($A30="","",N(Personen!$D30))</f>
        <v/>
      </c>
      <c r="E30" s="25">
        <f>IF($A30="","",ROUND(IF(Personen!$G30="",Vorgaben!$C$5/6*N($D30),N(Personen!$G30))+N(Personen!$H30),2))</f>
        <v/>
      </c>
      <c r="F30" s="27">
        <f>IF(OR($A30="",$B30=""),"",IFERROR(MAX(0,MIN(12,DATEDIF(MAX(N($B30),DATE(Vorgaben!$C$4,1,1)),MIN(IF($C30="",DATE(Vorgaben!$C$4,12,31),N($C30)),DATE(Vorgaben!$C$4,12,31))+1,"m"))),0))</f>
        <v/>
      </c>
      <c r="G30" s="25">
        <f>IF(OR($A30="",$E30=""),"",IF(N($F30)&gt;=12,N($E30),IF(N($E30)*N($F30)/12-INT(N($E30)*N($F30)/12)&gt;=0.5,INT(N($E30)*N($F30)/12)+1,ROUND(N($E30)*N($F30)/12,2))))</f>
        <v/>
      </c>
      <c r="H30" s="25">
        <f>IF($A30="","",N(Personen!$I30))</f>
        <v/>
      </c>
      <c r="I30" s="25">
        <f>IF($A30="","",ROUND(N($G30)+N($H30),2))</f>
        <v/>
      </c>
      <c r="J30" s="25">
        <f>IF($A30="","",SUMIFS(Abwesenheiten!$H$2:$H$401,Abwesenheiten!$C$2:$C$401,$A30,Abwesenheiten!$E$2:$E$401,"genommen"))</f>
        <v/>
      </c>
      <c r="K30" s="25">
        <f>IF($A30="","",SUMIFS(Abwesenheiten!$H$2:$H$401,Abwesenheiten!$C$2:$C$401,$A30,Abwesenheiten!$E$2:$E$401,"genehmigt")+SUMIFS(Abwesenheiten!$H$2:$H$401,Abwesenheiten!$C$2:$C$401,$A30,Abwesenheiten!$E$2:$E$401,"beantragt"))</f>
        <v/>
      </c>
      <c r="L30" s="25">
        <f>IF($A30="","",ROUND(N($I30)-N($J30)-N($K30),2))</f>
        <v/>
      </c>
      <c r="M30" s="26">
        <f>IF(OR($A30="",N($H30)=0),"",DATE(Vorgaben!$C$4,3,31))</f>
        <v/>
      </c>
      <c r="N30" s="10">
        <f>IF($A30="","",IF(N($L30)&lt;0,"mehr geplant als Anspruch",IF(AND($C30&lt;&gt;"",N($L30)&gt;0),"Rest offen bei Austritt",IF(AND(N($H30)&gt;0,TODAY()&lt;=DATE(Vorgaben!$C$4,3,31)),"Übertrag verfällt am 31.03.",IF(AND(N($H30)&gt;0,TODAY()&gt;DATE(Vorgaben!$C$4,3,31)),"Übertragsfrist vorbei","")))))</f>
        <v/>
      </c>
    </row>
    <row r="31">
      <c r="A31" s="10">
        <f>IF(Personen!$B31="","",Personen!$B31)</f>
        <v/>
      </c>
      <c r="B31" s="26">
        <f>IF(OR($A31="",Personen!$E31=""),"",Personen!$E31)</f>
        <v/>
      </c>
      <c r="C31" s="26">
        <f>IF(OR($A31="",Personen!$F31=""),"",Personen!$F31)</f>
        <v/>
      </c>
      <c r="D31" s="27">
        <f>IF($A31="","",N(Personen!$D31))</f>
        <v/>
      </c>
      <c r="E31" s="25">
        <f>IF($A31="","",ROUND(IF(Personen!$G31="",Vorgaben!$C$5/6*N($D31),N(Personen!$G31))+N(Personen!$H31),2))</f>
        <v/>
      </c>
      <c r="F31" s="27">
        <f>IF(OR($A31="",$B31=""),"",IFERROR(MAX(0,MIN(12,DATEDIF(MAX(N($B31),DATE(Vorgaben!$C$4,1,1)),MIN(IF($C31="",DATE(Vorgaben!$C$4,12,31),N($C31)),DATE(Vorgaben!$C$4,12,31))+1,"m"))),0))</f>
        <v/>
      </c>
      <c r="G31" s="25">
        <f>IF(OR($A31="",$E31=""),"",IF(N($F31)&gt;=12,N($E31),IF(N($E31)*N($F31)/12-INT(N($E31)*N($F31)/12)&gt;=0.5,INT(N($E31)*N($F31)/12)+1,ROUND(N($E31)*N($F31)/12,2))))</f>
        <v/>
      </c>
      <c r="H31" s="25">
        <f>IF($A31="","",N(Personen!$I31))</f>
        <v/>
      </c>
      <c r="I31" s="25">
        <f>IF($A31="","",ROUND(N($G31)+N($H31),2))</f>
        <v/>
      </c>
      <c r="J31" s="25">
        <f>IF($A31="","",SUMIFS(Abwesenheiten!$H$2:$H$401,Abwesenheiten!$C$2:$C$401,$A31,Abwesenheiten!$E$2:$E$401,"genommen"))</f>
        <v/>
      </c>
      <c r="K31" s="25">
        <f>IF($A31="","",SUMIFS(Abwesenheiten!$H$2:$H$401,Abwesenheiten!$C$2:$C$401,$A31,Abwesenheiten!$E$2:$E$401,"genehmigt")+SUMIFS(Abwesenheiten!$H$2:$H$401,Abwesenheiten!$C$2:$C$401,$A31,Abwesenheiten!$E$2:$E$401,"beantragt"))</f>
        <v/>
      </c>
      <c r="L31" s="25">
        <f>IF($A31="","",ROUND(N($I31)-N($J31)-N($K31),2))</f>
        <v/>
      </c>
      <c r="M31" s="26">
        <f>IF(OR($A31="",N($H31)=0),"",DATE(Vorgaben!$C$4,3,31))</f>
        <v/>
      </c>
      <c r="N31" s="10">
        <f>IF($A31="","",IF(N($L31)&lt;0,"mehr geplant als Anspruch",IF(AND($C31&lt;&gt;"",N($L31)&gt;0),"Rest offen bei Austritt",IF(AND(N($H31)&gt;0,TODAY()&lt;=DATE(Vorgaben!$C$4,3,31)),"Übertrag verfällt am 31.03.",IF(AND(N($H31)&gt;0,TODAY()&gt;DATE(Vorgaben!$C$4,3,31)),"Übertragsfrist vorbei","")))))</f>
        <v/>
      </c>
    </row>
    <row r="32">
      <c r="A32" s="10">
        <f>IF(Personen!$B32="","",Personen!$B32)</f>
        <v/>
      </c>
      <c r="B32" s="26">
        <f>IF(OR($A32="",Personen!$E32=""),"",Personen!$E32)</f>
        <v/>
      </c>
      <c r="C32" s="26">
        <f>IF(OR($A32="",Personen!$F32=""),"",Personen!$F32)</f>
        <v/>
      </c>
      <c r="D32" s="27">
        <f>IF($A32="","",N(Personen!$D32))</f>
        <v/>
      </c>
      <c r="E32" s="25">
        <f>IF($A32="","",ROUND(IF(Personen!$G32="",Vorgaben!$C$5/6*N($D32),N(Personen!$G32))+N(Personen!$H32),2))</f>
        <v/>
      </c>
      <c r="F32" s="27">
        <f>IF(OR($A32="",$B32=""),"",IFERROR(MAX(0,MIN(12,DATEDIF(MAX(N($B32),DATE(Vorgaben!$C$4,1,1)),MIN(IF($C32="",DATE(Vorgaben!$C$4,12,31),N($C32)),DATE(Vorgaben!$C$4,12,31))+1,"m"))),0))</f>
        <v/>
      </c>
      <c r="G32" s="25">
        <f>IF(OR($A32="",$E32=""),"",IF(N($F32)&gt;=12,N($E32),IF(N($E32)*N($F32)/12-INT(N($E32)*N($F32)/12)&gt;=0.5,INT(N($E32)*N($F32)/12)+1,ROUND(N($E32)*N($F32)/12,2))))</f>
        <v/>
      </c>
      <c r="H32" s="25">
        <f>IF($A32="","",N(Personen!$I32))</f>
        <v/>
      </c>
      <c r="I32" s="25">
        <f>IF($A32="","",ROUND(N($G32)+N($H32),2))</f>
        <v/>
      </c>
      <c r="J32" s="25">
        <f>IF($A32="","",SUMIFS(Abwesenheiten!$H$2:$H$401,Abwesenheiten!$C$2:$C$401,$A32,Abwesenheiten!$E$2:$E$401,"genommen"))</f>
        <v/>
      </c>
      <c r="K32" s="25">
        <f>IF($A32="","",SUMIFS(Abwesenheiten!$H$2:$H$401,Abwesenheiten!$C$2:$C$401,$A32,Abwesenheiten!$E$2:$E$401,"genehmigt")+SUMIFS(Abwesenheiten!$H$2:$H$401,Abwesenheiten!$C$2:$C$401,$A32,Abwesenheiten!$E$2:$E$401,"beantragt"))</f>
        <v/>
      </c>
      <c r="L32" s="25">
        <f>IF($A32="","",ROUND(N($I32)-N($J32)-N($K32),2))</f>
        <v/>
      </c>
      <c r="M32" s="26">
        <f>IF(OR($A32="",N($H32)=0),"",DATE(Vorgaben!$C$4,3,31))</f>
        <v/>
      </c>
      <c r="N32" s="10">
        <f>IF($A32="","",IF(N($L32)&lt;0,"mehr geplant als Anspruch",IF(AND($C32&lt;&gt;"",N($L32)&gt;0),"Rest offen bei Austritt",IF(AND(N($H32)&gt;0,TODAY()&lt;=DATE(Vorgaben!$C$4,3,31)),"Übertrag verfällt am 31.03.",IF(AND(N($H32)&gt;0,TODAY()&gt;DATE(Vorgaben!$C$4,3,31)),"Übertragsfrist vorbei","")))))</f>
        <v/>
      </c>
    </row>
    <row r="33">
      <c r="A33" s="10">
        <f>IF(Personen!$B33="","",Personen!$B33)</f>
        <v/>
      </c>
      <c r="B33" s="26">
        <f>IF(OR($A33="",Personen!$E33=""),"",Personen!$E33)</f>
        <v/>
      </c>
      <c r="C33" s="26">
        <f>IF(OR($A33="",Personen!$F33=""),"",Personen!$F33)</f>
        <v/>
      </c>
      <c r="D33" s="27">
        <f>IF($A33="","",N(Personen!$D33))</f>
        <v/>
      </c>
      <c r="E33" s="25">
        <f>IF($A33="","",ROUND(IF(Personen!$G33="",Vorgaben!$C$5/6*N($D33),N(Personen!$G33))+N(Personen!$H33),2))</f>
        <v/>
      </c>
      <c r="F33" s="27">
        <f>IF(OR($A33="",$B33=""),"",IFERROR(MAX(0,MIN(12,DATEDIF(MAX(N($B33),DATE(Vorgaben!$C$4,1,1)),MIN(IF($C33="",DATE(Vorgaben!$C$4,12,31),N($C33)),DATE(Vorgaben!$C$4,12,31))+1,"m"))),0))</f>
        <v/>
      </c>
      <c r="G33" s="25">
        <f>IF(OR($A33="",$E33=""),"",IF(N($F33)&gt;=12,N($E33),IF(N($E33)*N($F33)/12-INT(N($E33)*N($F33)/12)&gt;=0.5,INT(N($E33)*N($F33)/12)+1,ROUND(N($E33)*N($F33)/12,2))))</f>
        <v/>
      </c>
      <c r="H33" s="25">
        <f>IF($A33="","",N(Personen!$I33))</f>
        <v/>
      </c>
      <c r="I33" s="25">
        <f>IF($A33="","",ROUND(N($G33)+N($H33),2))</f>
        <v/>
      </c>
      <c r="J33" s="25">
        <f>IF($A33="","",SUMIFS(Abwesenheiten!$H$2:$H$401,Abwesenheiten!$C$2:$C$401,$A33,Abwesenheiten!$E$2:$E$401,"genommen"))</f>
        <v/>
      </c>
      <c r="K33" s="25">
        <f>IF($A33="","",SUMIFS(Abwesenheiten!$H$2:$H$401,Abwesenheiten!$C$2:$C$401,$A33,Abwesenheiten!$E$2:$E$401,"genehmigt")+SUMIFS(Abwesenheiten!$H$2:$H$401,Abwesenheiten!$C$2:$C$401,$A33,Abwesenheiten!$E$2:$E$401,"beantragt"))</f>
        <v/>
      </c>
      <c r="L33" s="25">
        <f>IF($A33="","",ROUND(N($I33)-N($J33)-N($K33),2))</f>
        <v/>
      </c>
      <c r="M33" s="26">
        <f>IF(OR($A33="",N($H33)=0),"",DATE(Vorgaben!$C$4,3,31))</f>
        <v/>
      </c>
      <c r="N33" s="10">
        <f>IF($A33="","",IF(N($L33)&lt;0,"mehr geplant als Anspruch",IF(AND($C33&lt;&gt;"",N($L33)&gt;0),"Rest offen bei Austritt",IF(AND(N($H33)&gt;0,TODAY()&lt;=DATE(Vorgaben!$C$4,3,31)),"Übertrag verfällt am 31.03.",IF(AND(N($H33)&gt;0,TODAY()&gt;DATE(Vorgaben!$C$4,3,31)),"Übertragsfrist vorbei","")))))</f>
        <v/>
      </c>
    </row>
    <row r="34">
      <c r="A34" s="10">
        <f>IF(Personen!$B34="","",Personen!$B34)</f>
        <v/>
      </c>
      <c r="B34" s="26">
        <f>IF(OR($A34="",Personen!$E34=""),"",Personen!$E34)</f>
        <v/>
      </c>
      <c r="C34" s="26">
        <f>IF(OR($A34="",Personen!$F34=""),"",Personen!$F34)</f>
        <v/>
      </c>
      <c r="D34" s="27">
        <f>IF($A34="","",N(Personen!$D34))</f>
        <v/>
      </c>
      <c r="E34" s="25">
        <f>IF($A34="","",ROUND(IF(Personen!$G34="",Vorgaben!$C$5/6*N($D34),N(Personen!$G34))+N(Personen!$H34),2))</f>
        <v/>
      </c>
      <c r="F34" s="27">
        <f>IF(OR($A34="",$B34=""),"",IFERROR(MAX(0,MIN(12,DATEDIF(MAX(N($B34),DATE(Vorgaben!$C$4,1,1)),MIN(IF($C34="",DATE(Vorgaben!$C$4,12,31),N($C34)),DATE(Vorgaben!$C$4,12,31))+1,"m"))),0))</f>
        <v/>
      </c>
      <c r="G34" s="25">
        <f>IF(OR($A34="",$E34=""),"",IF(N($F34)&gt;=12,N($E34),IF(N($E34)*N($F34)/12-INT(N($E34)*N($F34)/12)&gt;=0.5,INT(N($E34)*N($F34)/12)+1,ROUND(N($E34)*N($F34)/12,2))))</f>
        <v/>
      </c>
      <c r="H34" s="25">
        <f>IF($A34="","",N(Personen!$I34))</f>
        <v/>
      </c>
      <c r="I34" s="25">
        <f>IF($A34="","",ROUND(N($G34)+N($H34),2))</f>
        <v/>
      </c>
      <c r="J34" s="25">
        <f>IF($A34="","",SUMIFS(Abwesenheiten!$H$2:$H$401,Abwesenheiten!$C$2:$C$401,$A34,Abwesenheiten!$E$2:$E$401,"genommen"))</f>
        <v/>
      </c>
      <c r="K34" s="25">
        <f>IF($A34="","",SUMIFS(Abwesenheiten!$H$2:$H$401,Abwesenheiten!$C$2:$C$401,$A34,Abwesenheiten!$E$2:$E$401,"genehmigt")+SUMIFS(Abwesenheiten!$H$2:$H$401,Abwesenheiten!$C$2:$C$401,$A34,Abwesenheiten!$E$2:$E$401,"beantragt"))</f>
        <v/>
      </c>
      <c r="L34" s="25">
        <f>IF($A34="","",ROUND(N($I34)-N($J34)-N($K34),2))</f>
        <v/>
      </c>
      <c r="M34" s="26">
        <f>IF(OR($A34="",N($H34)=0),"",DATE(Vorgaben!$C$4,3,31))</f>
        <v/>
      </c>
      <c r="N34" s="10">
        <f>IF($A34="","",IF(N($L34)&lt;0,"mehr geplant als Anspruch",IF(AND($C34&lt;&gt;"",N($L34)&gt;0),"Rest offen bei Austritt",IF(AND(N($H34)&gt;0,TODAY()&lt;=DATE(Vorgaben!$C$4,3,31)),"Übertrag verfällt am 31.03.",IF(AND(N($H34)&gt;0,TODAY()&gt;DATE(Vorgaben!$C$4,3,31)),"Übertragsfrist vorbei","")))))</f>
        <v/>
      </c>
    </row>
    <row r="35">
      <c r="A35" s="10">
        <f>IF(Personen!$B35="","",Personen!$B35)</f>
        <v/>
      </c>
      <c r="B35" s="26">
        <f>IF(OR($A35="",Personen!$E35=""),"",Personen!$E35)</f>
        <v/>
      </c>
      <c r="C35" s="26">
        <f>IF(OR($A35="",Personen!$F35=""),"",Personen!$F35)</f>
        <v/>
      </c>
      <c r="D35" s="27">
        <f>IF($A35="","",N(Personen!$D35))</f>
        <v/>
      </c>
      <c r="E35" s="25">
        <f>IF($A35="","",ROUND(IF(Personen!$G35="",Vorgaben!$C$5/6*N($D35),N(Personen!$G35))+N(Personen!$H35),2))</f>
        <v/>
      </c>
      <c r="F35" s="27">
        <f>IF(OR($A35="",$B35=""),"",IFERROR(MAX(0,MIN(12,DATEDIF(MAX(N($B35),DATE(Vorgaben!$C$4,1,1)),MIN(IF($C35="",DATE(Vorgaben!$C$4,12,31),N($C35)),DATE(Vorgaben!$C$4,12,31))+1,"m"))),0))</f>
        <v/>
      </c>
      <c r="G35" s="25">
        <f>IF(OR($A35="",$E35=""),"",IF(N($F35)&gt;=12,N($E35),IF(N($E35)*N($F35)/12-INT(N($E35)*N($F35)/12)&gt;=0.5,INT(N($E35)*N($F35)/12)+1,ROUND(N($E35)*N($F35)/12,2))))</f>
        <v/>
      </c>
      <c r="H35" s="25">
        <f>IF($A35="","",N(Personen!$I35))</f>
        <v/>
      </c>
      <c r="I35" s="25">
        <f>IF($A35="","",ROUND(N($G35)+N($H35),2))</f>
        <v/>
      </c>
      <c r="J35" s="25">
        <f>IF($A35="","",SUMIFS(Abwesenheiten!$H$2:$H$401,Abwesenheiten!$C$2:$C$401,$A35,Abwesenheiten!$E$2:$E$401,"genommen"))</f>
        <v/>
      </c>
      <c r="K35" s="25">
        <f>IF($A35="","",SUMIFS(Abwesenheiten!$H$2:$H$401,Abwesenheiten!$C$2:$C$401,$A35,Abwesenheiten!$E$2:$E$401,"genehmigt")+SUMIFS(Abwesenheiten!$H$2:$H$401,Abwesenheiten!$C$2:$C$401,$A35,Abwesenheiten!$E$2:$E$401,"beantragt"))</f>
        <v/>
      </c>
      <c r="L35" s="25">
        <f>IF($A35="","",ROUND(N($I35)-N($J35)-N($K35),2))</f>
        <v/>
      </c>
      <c r="M35" s="26">
        <f>IF(OR($A35="",N($H35)=0),"",DATE(Vorgaben!$C$4,3,31))</f>
        <v/>
      </c>
      <c r="N35" s="10">
        <f>IF($A35="","",IF(N($L35)&lt;0,"mehr geplant als Anspruch",IF(AND($C35&lt;&gt;"",N($L35)&gt;0),"Rest offen bei Austritt",IF(AND(N($H35)&gt;0,TODAY()&lt;=DATE(Vorgaben!$C$4,3,31)),"Übertrag verfällt am 31.03.",IF(AND(N($H35)&gt;0,TODAY()&gt;DATE(Vorgaben!$C$4,3,31)),"Übertragsfrist vorbei","")))))</f>
        <v/>
      </c>
    </row>
    <row r="36">
      <c r="A36" s="10">
        <f>IF(Personen!$B36="","",Personen!$B36)</f>
        <v/>
      </c>
      <c r="B36" s="26">
        <f>IF(OR($A36="",Personen!$E36=""),"",Personen!$E36)</f>
        <v/>
      </c>
      <c r="C36" s="26">
        <f>IF(OR($A36="",Personen!$F36=""),"",Personen!$F36)</f>
        <v/>
      </c>
      <c r="D36" s="27">
        <f>IF($A36="","",N(Personen!$D36))</f>
        <v/>
      </c>
      <c r="E36" s="25">
        <f>IF($A36="","",ROUND(IF(Personen!$G36="",Vorgaben!$C$5/6*N($D36),N(Personen!$G36))+N(Personen!$H36),2))</f>
        <v/>
      </c>
      <c r="F36" s="27">
        <f>IF(OR($A36="",$B36=""),"",IFERROR(MAX(0,MIN(12,DATEDIF(MAX(N($B36),DATE(Vorgaben!$C$4,1,1)),MIN(IF($C36="",DATE(Vorgaben!$C$4,12,31),N($C36)),DATE(Vorgaben!$C$4,12,31))+1,"m"))),0))</f>
        <v/>
      </c>
      <c r="G36" s="25">
        <f>IF(OR($A36="",$E36=""),"",IF(N($F36)&gt;=12,N($E36),IF(N($E36)*N($F36)/12-INT(N($E36)*N($F36)/12)&gt;=0.5,INT(N($E36)*N($F36)/12)+1,ROUND(N($E36)*N($F36)/12,2))))</f>
        <v/>
      </c>
      <c r="H36" s="25">
        <f>IF($A36="","",N(Personen!$I36))</f>
        <v/>
      </c>
      <c r="I36" s="25">
        <f>IF($A36="","",ROUND(N($G36)+N($H36),2))</f>
        <v/>
      </c>
      <c r="J36" s="25">
        <f>IF($A36="","",SUMIFS(Abwesenheiten!$H$2:$H$401,Abwesenheiten!$C$2:$C$401,$A36,Abwesenheiten!$E$2:$E$401,"genommen"))</f>
        <v/>
      </c>
      <c r="K36" s="25">
        <f>IF($A36="","",SUMIFS(Abwesenheiten!$H$2:$H$401,Abwesenheiten!$C$2:$C$401,$A36,Abwesenheiten!$E$2:$E$401,"genehmigt")+SUMIFS(Abwesenheiten!$H$2:$H$401,Abwesenheiten!$C$2:$C$401,$A36,Abwesenheiten!$E$2:$E$401,"beantragt"))</f>
        <v/>
      </c>
      <c r="L36" s="25">
        <f>IF($A36="","",ROUND(N($I36)-N($J36)-N($K36),2))</f>
        <v/>
      </c>
      <c r="M36" s="26">
        <f>IF(OR($A36="",N($H36)=0),"",DATE(Vorgaben!$C$4,3,31))</f>
        <v/>
      </c>
      <c r="N36" s="10">
        <f>IF($A36="","",IF(N($L36)&lt;0,"mehr geplant als Anspruch",IF(AND($C36&lt;&gt;"",N($L36)&gt;0),"Rest offen bei Austritt",IF(AND(N($H36)&gt;0,TODAY()&lt;=DATE(Vorgaben!$C$4,3,31)),"Übertrag verfällt am 31.03.",IF(AND(N($H36)&gt;0,TODAY()&gt;DATE(Vorgaben!$C$4,3,31)),"Übertragsfrist vorbei","")))))</f>
        <v/>
      </c>
    </row>
    <row r="37">
      <c r="A37" s="10">
        <f>IF(Personen!$B37="","",Personen!$B37)</f>
        <v/>
      </c>
      <c r="B37" s="26">
        <f>IF(OR($A37="",Personen!$E37=""),"",Personen!$E37)</f>
        <v/>
      </c>
      <c r="C37" s="26">
        <f>IF(OR($A37="",Personen!$F37=""),"",Personen!$F37)</f>
        <v/>
      </c>
      <c r="D37" s="27">
        <f>IF($A37="","",N(Personen!$D37))</f>
        <v/>
      </c>
      <c r="E37" s="25">
        <f>IF($A37="","",ROUND(IF(Personen!$G37="",Vorgaben!$C$5/6*N($D37),N(Personen!$G37))+N(Personen!$H37),2))</f>
        <v/>
      </c>
      <c r="F37" s="27">
        <f>IF(OR($A37="",$B37=""),"",IFERROR(MAX(0,MIN(12,DATEDIF(MAX(N($B37),DATE(Vorgaben!$C$4,1,1)),MIN(IF($C37="",DATE(Vorgaben!$C$4,12,31),N($C37)),DATE(Vorgaben!$C$4,12,31))+1,"m"))),0))</f>
        <v/>
      </c>
      <c r="G37" s="25">
        <f>IF(OR($A37="",$E37=""),"",IF(N($F37)&gt;=12,N($E37),IF(N($E37)*N($F37)/12-INT(N($E37)*N($F37)/12)&gt;=0.5,INT(N($E37)*N($F37)/12)+1,ROUND(N($E37)*N($F37)/12,2))))</f>
        <v/>
      </c>
      <c r="H37" s="25">
        <f>IF($A37="","",N(Personen!$I37))</f>
        <v/>
      </c>
      <c r="I37" s="25">
        <f>IF($A37="","",ROUND(N($G37)+N($H37),2))</f>
        <v/>
      </c>
      <c r="J37" s="25">
        <f>IF($A37="","",SUMIFS(Abwesenheiten!$H$2:$H$401,Abwesenheiten!$C$2:$C$401,$A37,Abwesenheiten!$E$2:$E$401,"genommen"))</f>
        <v/>
      </c>
      <c r="K37" s="25">
        <f>IF($A37="","",SUMIFS(Abwesenheiten!$H$2:$H$401,Abwesenheiten!$C$2:$C$401,$A37,Abwesenheiten!$E$2:$E$401,"genehmigt")+SUMIFS(Abwesenheiten!$H$2:$H$401,Abwesenheiten!$C$2:$C$401,$A37,Abwesenheiten!$E$2:$E$401,"beantragt"))</f>
        <v/>
      </c>
      <c r="L37" s="25">
        <f>IF($A37="","",ROUND(N($I37)-N($J37)-N($K37),2))</f>
        <v/>
      </c>
      <c r="M37" s="26">
        <f>IF(OR($A37="",N($H37)=0),"",DATE(Vorgaben!$C$4,3,31))</f>
        <v/>
      </c>
      <c r="N37" s="10">
        <f>IF($A37="","",IF(N($L37)&lt;0,"mehr geplant als Anspruch",IF(AND($C37&lt;&gt;"",N($L37)&gt;0),"Rest offen bei Austritt",IF(AND(N($H37)&gt;0,TODAY()&lt;=DATE(Vorgaben!$C$4,3,31)),"Übertrag verfällt am 31.03.",IF(AND(N($H37)&gt;0,TODAY()&gt;DATE(Vorgaben!$C$4,3,31)),"Übertragsfrist vorbei","")))))</f>
        <v/>
      </c>
    </row>
    <row r="38">
      <c r="A38" s="10">
        <f>IF(Personen!$B38="","",Personen!$B38)</f>
        <v/>
      </c>
      <c r="B38" s="26">
        <f>IF(OR($A38="",Personen!$E38=""),"",Personen!$E38)</f>
        <v/>
      </c>
      <c r="C38" s="26">
        <f>IF(OR($A38="",Personen!$F38=""),"",Personen!$F38)</f>
        <v/>
      </c>
      <c r="D38" s="27">
        <f>IF($A38="","",N(Personen!$D38))</f>
        <v/>
      </c>
      <c r="E38" s="25">
        <f>IF($A38="","",ROUND(IF(Personen!$G38="",Vorgaben!$C$5/6*N($D38),N(Personen!$G38))+N(Personen!$H38),2))</f>
        <v/>
      </c>
      <c r="F38" s="27">
        <f>IF(OR($A38="",$B38=""),"",IFERROR(MAX(0,MIN(12,DATEDIF(MAX(N($B38),DATE(Vorgaben!$C$4,1,1)),MIN(IF($C38="",DATE(Vorgaben!$C$4,12,31),N($C38)),DATE(Vorgaben!$C$4,12,31))+1,"m"))),0))</f>
        <v/>
      </c>
      <c r="G38" s="25">
        <f>IF(OR($A38="",$E38=""),"",IF(N($F38)&gt;=12,N($E38),IF(N($E38)*N($F38)/12-INT(N($E38)*N($F38)/12)&gt;=0.5,INT(N($E38)*N($F38)/12)+1,ROUND(N($E38)*N($F38)/12,2))))</f>
        <v/>
      </c>
      <c r="H38" s="25">
        <f>IF($A38="","",N(Personen!$I38))</f>
        <v/>
      </c>
      <c r="I38" s="25">
        <f>IF($A38="","",ROUND(N($G38)+N($H38),2))</f>
        <v/>
      </c>
      <c r="J38" s="25">
        <f>IF($A38="","",SUMIFS(Abwesenheiten!$H$2:$H$401,Abwesenheiten!$C$2:$C$401,$A38,Abwesenheiten!$E$2:$E$401,"genommen"))</f>
        <v/>
      </c>
      <c r="K38" s="25">
        <f>IF($A38="","",SUMIFS(Abwesenheiten!$H$2:$H$401,Abwesenheiten!$C$2:$C$401,$A38,Abwesenheiten!$E$2:$E$401,"genehmigt")+SUMIFS(Abwesenheiten!$H$2:$H$401,Abwesenheiten!$C$2:$C$401,$A38,Abwesenheiten!$E$2:$E$401,"beantragt"))</f>
        <v/>
      </c>
      <c r="L38" s="25">
        <f>IF($A38="","",ROUND(N($I38)-N($J38)-N($K38),2))</f>
        <v/>
      </c>
      <c r="M38" s="26">
        <f>IF(OR($A38="",N($H38)=0),"",DATE(Vorgaben!$C$4,3,31))</f>
        <v/>
      </c>
      <c r="N38" s="10">
        <f>IF($A38="","",IF(N($L38)&lt;0,"mehr geplant als Anspruch",IF(AND($C38&lt;&gt;"",N($L38)&gt;0),"Rest offen bei Austritt",IF(AND(N($H38)&gt;0,TODAY()&lt;=DATE(Vorgaben!$C$4,3,31)),"Übertrag verfällt am 31.03.",IF(AND(N($H38)&gt;0,TODAY()&gt;DATE(Vorgaben!$C$4,3,31)),"Übertragsfrist vorbei","")))))</f>
        <v/>
      </c>
    </row>
    <row r="39">
      <c r="A39" s="10">
        <f>IF(Personen!$B39="","",Personen!$B39)</f>
        <v/>
      </c>
      <c r="B39" s="26">
        <f>IF(OR($A39="",Personen!$E39=""),"",Personen!$E39)</f>
        <v/>
      </c>
      <c r="C39" s="26">
        <f>IF(OR($A39="",Personen!$F39=""),"",Personen!$F39)</f>
        <v/>
      </c>
      <c r="D39" s="27">
        <f>IF($A39="","",N(Personen!$D39))</f>
        <v/>
      </c>
      <c r="E39" s="25">
        <f>IF($A39="","",ROUND(IF(Personen!$G39="",Vorgaben!$C$5/6*N($D39),N(Personen!$G39))+N(Personen!$H39),2))</f>
        <v/>
      </c>
      <c r="F39" s="27">
        <f>IF(OR($A39="",$B39=""),"",IFERROR(MAX(0,MIN(12,DATEDIF(MAX(N($B39),DATE(Vorgaben!$C$4,1,1)),MIN(IF($C39="",DATE(Vorgaben!$C$4,12,31),N($C39)),DATE(Vorgaben!$C$4,12,31))+1,"m"))),0))</f>
        <v/>
      </c>
      <c r="G39" s="25">
        <f>IF(OR($A39="",$E39=""),"",IF(N($F39)&gt;=12,N($E39),IF(N($E39)*N($F39)/12-INT(N($E39)*N($F39)/12)&gt;=0.5,INT(N($E39)*N($F39)/12)+1,ROUND(N($E39)*N($F39)/12,2))))</f>
        <v/>
      </c>
      <c r="H39" s="25">
        <f>IF($A39="","",N(Personen!$I39))</f>
        <v/>
      </c>
      <c r="I39" s="25">
        <f>IF($A39="","",ROUND(N($G39)+N($H39),2))</f>
        <v/>
      </c>
      <c r="J39" s="25">
        <f>IF($A39="","",SUMIFS(Abwesenheiten!$H$2:$H$401,Abwesenheiten!$C$2:$C$401,$A39,Abwesenheiten!$E$2:$E$401,"genommen"))</f>
        <v/>
      </c>
      <c r="K39" s="25">
        <f>IF($A39="","",SUMIFS(Abwesenheiten!$H$2:$H$401,Abwesenheiten!$C$2:$C$401,$A39,Abwesenheiten!$E$2:$E$401,"genehmigt")+SUMIFS(Abwesenheiten!$H$2:$H$401,Abwesenheiten!$C$2:$C$401,$A39,Abwesenheiten!$E$2:$E$401,"beantragt"))</f>
        <v/>
      </c>
      <c r="L39" s="25">
        <f>IF($A39="","",ROUND(N($I39)-N($J39)-N($K39),2))</f>
        <v/>
      </c>
      <c r="M39" s="26">
        <f>IF(OR($A39="",N($H39)=0),"",DATE(Vorgaben!$C$4,3,31))</f>
        <v/>
      </c>
      <c r="N39" s="10">
        <f>IF($A39="","",IF(N($L39)&lt;0,"mehr geplant als Anspruch",IF(AND($C39&lt;&gt;"",N($L39)&gt;0),"Rest offen bei Austritt",IF(AND(N($H39)&gt;0,TODAY()&lt;=DATE(Vorgaben!$C$4,3,31)),"Übertrag verfällt am 31.03.",IF(AND(N($H39)&gt;0,TODAY()&gt;DATE(Vorgaben!$C$4,3,31)),"Übertragsfrist vorbei","")))))</f>
        <v/>
      </c>
    </row>
    <row r="40">
      <c r="A40" s="10">
        <f>IF(Personen!$B40="","",Personen!$B40)</f>
        <v/>
      </c>
      <c r="B40" s="26">
        <f>IF(OR($A40="",Personen!$E40=""),"",Personen!$E40)</f>
        <v/>
      </c>
      <c r="C40" s="26">
        <f>IF(OR($A40="",Personen!$F40=""),"",Personen!$F40)</f>
        <v/>
      </c>
      <c r="D40" s="27">
        <f>IF($A40="","",N(Personen!$D40))</f>
        <v/>
      </c>
      <c r="E40" s="25">
        <f>IF($A40="","",ROUND(IF(Personen!$G40="",Vorgaben!$C$5/6*N($D40),N(Personen!$G40))+N(Personen!$H40),2))</f>
        <v/>
      </c>
      <c r="F40" s="27">
        <f>IF(OR($A40="",$B40=""),"",IFERROR(MAX(0,MIN(12,DATEDIF(MAX(N($B40),DATE(Vorgaben!$C$4,1,1)),MIN(IF($C40="",DATE(Vorgaben!$C$4,12,31),N($C40)),DATE(Vorgaben!$C$4,12,31))+1,"m"))),0))</f>
        <v/>
      </c>
      <c r="G40" s="25">
        <f>IF(OR($A40="",$E40=""),"",IF(N($F40)&gt;=12,N($E40),IF(N($E40)*N($F40)/12-INT(N($E40)*N($F40)/12)&gt;=0.5,INT(N($E40)*N($F40)/12)+1,ROUND(N($E40)*N($F40)/12,2))))</f>
        <v/>
      </c>
      <c r="H40" s="25">
        <f>IF($A40="","",N(Personen!$I40))</f>
        <v/>
      </c>
      <c r="I40" s="25">
        <f>IF($A40="","",ROUND(N($G40)+N($H40),2))</f>
        <v/>
      </c>
      <c r="J40" s="25">
        <f>IF($A40="","",SUMIFS(Abwesenheiten!$H$2:$H$401,Abwesenheiten!$C$2:$C$401,$A40,Abwesenheiten!$E$2:$E$401,"genommen"))</f>
        <v/>
      </c>
      <c r="K40" s="25">
        <f>IF($A40="","",SUMIFS(Abwesenheiten!$H$2:$H$401,Abwesenheiten!$C$2:$C$401,$A40,Abwesenheiten!$E$2:$E$401,"genehmigt")+SUMIFS(Abwesenheiten!$H$2:$H$401,Abwesenheiten!$C$2:$C$401,$A40,Abwesenheiten!$E$2:$E$401,"beantragt"))</f>
        <v/>
      </c>
      <c r="L40" s="25">
        <f>IF($A40="","",ROUND(N($I40)-N($J40)-N($K40),2))</f>
        <v/>
      </c>
      <c r="M40" s="26">
        <f>IF(OR($A40="",N($H40)=0),"",DATE(Vorgaben!$C$4,3,31))</f>
        <v/>
      </c>
      <c r="N40" s="10">
        <f>IF($A40="","",IF(N($L40)&lt;0,"mehr geplant als Anspruch",IF(AND($C40&lt;&gt;"",N($L40)&gt;0),"Rest offen bei Austritt",IF(AND(N($H40)&gt;0,TODAY()&lt;=DATE(Vorgaben!$C$4,3,31)),"Übertrag verfällt am 31.03.",IF(AND(N($H40)&gt;0,TODAY()&gt;DATE(Vorgaben!$C$4,3,31)),"Übertragsfrist vorbei","")))))</f>
        <v/>
      </c>
    </row>
    <row r="41">
      <c r="A41" s="10">
        <f>IF(Personen!$B41="","",Personen!$B41)</f>
        <v/>
      </c>
      <c r="B41" s="26">
        <f>IF(OR($A41="",Personen!$E41=""),"",Personen!$E41)</f>
        <v/>
      </c>
      <c r="C41" s="26">
        <f>IF(OR($A41="",Personen!$F41=""),"",Personen!$F41)</f>
        <v/>
      </c>
      <c r="D41" s="27">
        <f>IF($A41="","",N(Personen!$D41))</f>
        <v/>
      </c>
      <c r="E41" s="25">
        <f>IF($A41="","",ROUND(IF(Personen!$G41="",Vorgaben!$C$5/6*N($D41),N(Personen!$G41))+N(Personen!$H41),2))</f>
        <v/>
      </c>
      <c r="F41" s="27">
        <f>IF(OR($A41="",$B41=""),"",IFERROR(MAX(0,MIN(12,DATEDIF(MAX(N($B41),DATE(Vorgaben!$C$4,1,1)),MIN(IF($C41="",DATE(Vorgaben!$C$4,12,31),N($C41)),DATE(Vorgaben!$C$4,12,31))+1,"m"))),0))</f>
        <v/>
      </c>
      <c r="G41" s="25">
        <f>IF(OR($A41="",$E41=""),"",IF(N($F41)&gt;=12,N($E41),IF(N($E41)*N($F41)/12-INT(N($E41)*N($F41)/12)&gt;=0.5,INT(N($E41)*N($F41)/12)+1,ROUND(N($E41)*N($F41)/12,2))))</f>
        <v/>
      </c>
      <c r="H41" s="25">
        <f>IF($A41="","",N(Personen!$I41))</f>
        <v/>
      </c>
      <c r="I41" s="25">
        <f>IF($A41="","",ROUND(N($G41)+N($H41),2))</f>
        <v/>
      </c>
      <c r="J41" s="25">
        <f>IF($A41="","",SUMIFS(Abwesenheiten!$H$2:$H$401,Abwesenheiten!$C$2:$C$401,$A41,Abwesenheiten!$E$2:$E$401,"genommen"))</f>
        <v/>
      </c>
      <c r="K41" s="25">
        <f>IF($A41="","",SUMIFS(Abwesenheiten!$H$2:$H$401,Abwesenheiten!$C$2:$C$401,$A41,Abwesenheiten!$E$2:$E$401,"genehmigt")+SUMIFS(Abwesenheiten!$H$2:$H$401,Abwesenheiten!$C$2:$C$401,$A41,Abwesenheiten!$E$2:$E$401,"beantragt"))</f>
        <v/>
      </c>
      <c r="L41" s="25">
        <f>IF($A41="","",ROUND(N($I41)-N($J41)-N($K41),2))</f>
        <v/>
      </c>
      <c r="M41" s="26">
        <f>IF(OR($A41="",N($H41)=0),"",DATE(Vorgaben!$C$4,3,31))</f>
        <v/>
      </c>
      <c r="N41" s="10">
        <f>IF($A41="","",IF(N($L41)&lt;0,"mehr geplant als Anspruch",IF(AND($C41&lt;&gt;"",N($L41)&gt;0),"Rest offen bei Austritt",IF(AND(N($H41)&gt;0,TODAY()&lt;=DATE(Vorgaben!$C$4,3,31)),"Übertrag verfällt am 31.03.",IF(AND(N($H41)&gt;0,TODAY()&gt;DATE(Vorgaben!$C$4,3,31)),"Übertragsfrist vorbei","")))))</f>
        <v/>
      </c>
    </row>
    <row r="42">
      <c r="A42" s="10">
        <f>IF(Personen!$B42="","",Personen!$B42)</f>
        <v/>
      </c>
      <c r="B42" s="26">
        <f>IF(OR($A42="",Personen!$E42=""),"",Personen!$E42)</f>
        <v/>
      </c>
      <c r="C42" s="26">
        <f>IF(OR($A42="",Personen!$F42=""),"",Personen!$F42)</f>
        <v/>
      </c>
      <c r="D42" s="27">
        <f>IF($A42="","",N(Personen!$D42))</f>
        <v/>
      </c>
      <c r="E42" s="25">
        <f>IF($A42="","",ROUND(IF(Personen!$G42="",Vorgaben!$C$5/6*N($D42),N(Personen!$G42))+N(Personen!$H42),2))</f>
        <v/>
      </c>
      <c r="F42" s="27">
        <f>IF(OR($A42="",$B42=""),"",IFERROR(MAX(0,MIN(12,DATEDIF(MAX(N($B42),DATE(Vorgaben!$C$4,1,1)),MIN(IF($C42="",DATE(Vorgaben!$C$4,12,31),N($C42)),DATE(Vorgaben!$C$4,12,31))+1,"m"))),0))</f>
        <v/>
      </c>
      <c r="G42" s="25">
        <f>IF(OR($A42="",$E42=""),"",IF(N($F42)&gt;=12,N($E42),IF(N($E42)*N($F42)/12-INT(N($E42)*N($F42)/12)&gt;=0.5,INT(N($E42)*N($F42)/12)+1,ROUND(N($E42)*N($F42)/12,2))))</f>
        <v/>
      </c>
      <c r="H42" s="25">
        <f>IF($A42="","",N(Personen!$I42))</f>
        <v/>
      </c>
      <c r="I42" s="25">
        <f>IF($A42="","",ROUND(N($G42)+N($H42),2))</f>
        <v/>
      </c>
      <c r="J42" s="25">
        <f>IF($A42="","",SUMIFS(Abwesenheiten!$H$2:$H$401,Abwesenheiten!$C$2:$C$401,$A42,Abwesenheiten!$E$2:$E$401,"genommen"))</f>
        <v/>
      </c>
      <c r="K42" s="25">
        <f>IF($A42="","",SUMIFS(Abwesenheiten!$H$2:$H$401,Abwesenheiten!$C$2:$C$401,$A42,Abwesenheiten!$E$2:$E$401,"genehmigt")+SUMIFS(Abwesenheiten!$H$2:$H$401,Abwesenheiten!$C$2:$C$401,$A42,Abwesenheiten!$E$2:$E$401,"beantragt"))</f>
        <v/>
      </c>
      <c r="L42" s="25">
        <f>IF($A42="","",ROUND(N($I42)-N($J42)-N($K42),2))</f>
        <v/>
      </c>
      <c r="M42" s="26">
        <f>IF(OR($A42="",N($H42)=0),"",DATE(Vorgaben!$C$4,3,31))</f>
        <v/>
      </c>
      <c r="N42" s="10">
        <f>IF($A42="","",IF(N($L42)&lt;0,"mehr geplant als Anspruch",IF(AND($C42&lt;&gt;"",N($L42)&gt;0),"Rest offen bei Austritt",IF(AND(N($H42)&gt;0,TODAY()&lt;=DATE(Vorgaben!$C$4,3,31)),"Übertrag verfällt am 31.03.",IF(AND(N($H42)&gt;0,TODAY()&gt;DATE(Vorgaben!$C$4,3,31)),"Übertragsfrist vorbei","")))))</f>
        <v/>
      </c>
    </row>
    <row r="43">
      <c r="A43" s="10">
        <f>IF(Personen!$B43="","",Personen!$B43)</f>
        <v/>
      </c>
      <c r="B43" s="26">
        <f>IF(OR($A43="",Personen!$E43=""),"",Personen!$E43)</f>
        <v/>
      </c>
      <c r="C43" s="26">
        <f>IF(OR($A43="",Personen!$F43=""),"",Personen!$F43)</f>
        <v/>
      </c>
      <c r="D43" s="27">
        <f>IF($A43="","",N(Personen!$D43))</f>
        <v/>
      </c>
      <c r="E43" s="25">
        <f>IF($A43="","",ROUND(IF(Personen!$G43="",Vorgaben!$C$5/6*N($D43),N(Personen!$G43))+N(Personen!$H43),2))</f>
        <v/>
      </c>
      <c r="F43" s="27">
        <f>IF(OR($A43="",$B43=""),"",IFERROR(MAX(0,MIN(12,DATEDIF(MAX(N($B43),DATE(Vorgaben!$C$4,1,1)),MIN(IF($C43="",DATE(Vorgaben!$C$4,12,31),N($C43)),DATE(Vorgaben!$C$4,12,31))+1,"m"))),0))</f>
        <v/>
      </c>
      <c r="G43" s="25">
        <f>IF(OR($A43="",$E43=""),"",IF(N($F43)&gt;=12,N($E43),IF(N($E43)*N($F43)/12-INT(N($E43)*N($F43)/12)&gt;=0.5,INT(N($E43)*N($F43)/12)+1,ROUND(N($E43)*N($F43)/12,2))))</f>
        <v/>
      </c>
      <c r="H43" s="25">
        <f>IF($A43="","",N(Personen!$I43))</f>
        <v/>
      </c>
      <c r="I43" s="25">
        <f>IF($A43="","",ROUND(N($G43)+N($H43),2))</f>
        <v/>
      </c>
      <c r="J43" s="25">
        <f>IF($A43="","",SUMIFS(Abwesenheiten!$H$2:$H$401,Abwesenheiten!$C$2:$C$401,$A43,Abwesenheiten!$E$2:$E$401,"genommen"))</f>
        <v/>
      </c>
      <c r="K43" s="25">
        <f>IF($A43="","",SUMIFS(Abwesenheiten!$H$2:$H$401,Abwesenheiten!$C$2:$C$401,$A43,Abwesenheiten!$E$2:$E$401,"genehmigt")+SUMIFS(Abwesenheiten!$H$2:$H$401,Abwesenheiten!$C$2:$C$401,$A43,Abwesenheiten!$E$2:$E$401,"beantragt"))</f>
        <v/>
      </c>
      <c r="L43" s="25">
        <f>IF($A43="","",ROUND(N($I43)-N($J43)-N($K43),2))</f>
        <v/>
      </c>
      <c r="M43" s="26">
        <f>IF(OR($A43="",N($H43)=0),"",DATE(Vorgaben!$C$4,3,31))</f>
        <v/>
      </c>
      <c r="N43" s="10">
        <f>IF($A43="","",IF(N($L43)&lt;0,"mehr geplant als Anspruch",IF(AND($C43&lt;&gt;"",N($L43)&gt;0),"Rest offen bei Austritt",IF(AND(N($H43)&gt;0,TODAY()&lt;=DATE(Vorgaben!$C$4,3,31)),"Übertrag verfällt am 31.03.",IF(AND(N($H43)&gt;0,TODAY()&gt;DATE(Vorgaben!$C$4,3,31)),"Übertragsfrist vorbei","")))))</f>
        <v/>
      </c>
    </row>
    <row r="44">
      <c r="A44" s="10">
        <f>IF(Personen!$B44="","",Personen!$B44)</f>
        <v/>
      </c>
      <c r="B44" s="26">
        <f>IF(OR($A44="",Personen!$E44=""),"",Personen!$E44)</f>
        <v/>
      </c>
      <c r="C44" s="26">
        <f>IF(OR($A44="",Personen!$F44=""),"",Personen!$F44)</f>
        <v/>
      </c>
      <c r="D44" s="27">
        <f>IF($A44="","",N(Personen!$D44))</f>
        <v/>
      </c>
      <c r="E44" s="25">
        <f>IF($A44="","",ROUND(IF(Personen!$G44="",Vorgaben!$C$5/6*N($D44),N(Personen!$G44))+N(Personen!$H44),2))</f>
        <v/>
      </c>
      <c r="F44" s="27">
        <f>IF(OR($A44="",$B44=""),"",IFERROR(MAX(0,MIN(12,DATEDIF(MAX(N($B44),DATE(Vorgaben!$C$4,1,1)),MIN(IF($C44="",DATE(Vorgaben!$C$4,12,31),N($C44)),DATE(Vorgaben!$C$4,12,31))+1,"m"))),0))</f>
        <v/>
      </c>
      <c r="G44" s="25">
        <f>IF(OR($A44="",$E44=""),"",IF(N($F44)&gt;=12,N($E44),IF(N($E44)*N($F44)/12-INT(N($E44)*N($F44)/12)&gt;=0.5,INT(N($E44)*N($F44)/12)+1,ROUND(N($E44)*N($F44)/12,2))))</f>
        <v/>
      </c>
      <c r="H44" s="25">
        <f>IF($A44="","",N(Personen!$I44))</f>
        <v/>
      </c>
      <c r="I44" s="25">
        <f>IF($A44="","",ROUND(N($G44)+N($H44),2))</f>
        <v/>
      </c>
      <c r="J44" s="25">
        <f>IF($A44="","",SUMIFS(Abwesenheiten!$H$2:$H$401,Abwesenheiten!$C$2:$C$401,$A44,Abwesenheiten!$E$2:$E$401,"genommen"))</f>
        <v/>
      </c>
      <c r="K44" s="25">
        <f>IF($A44="","",SUMIFS(Abwesenheiten!$H$2:$H$401,Abwesenheiten!$C$2:$C$401,$A44,Abwesenheiten!$E$2:$E$401,"genehmigt")+SUMIFS(Abwesenheiten!$H$2:$H$401,Abwesenheiten!$C$2:$C$401,$A44,Abwesenheiten!$E$2:$E$401,"beantragt"))</f>
        <v/>
      </c>
      <c r="L44" s="25">
        <f>IF($A44="","",ROUND(N($I44)-N($J44)-N($K44),2))</f>
        <v/>
      </c>
      <c r="M44" s="26">
        <f>IF(OR($A44="",N($H44)=0),"",DATE(Vorgaben!$C$4,3,31))</f>
        <v/>
      </c>
      <c r="N44" s="10">
        <f>IF($A44="","",IF(N($L44)&lt;0,"mehr geplant als Anspruch",IF(AND($C44&lt;&gt;"",N($L44)&gt;0),"Rest offen bei Austritt",IF(AND(N($H44)&gt;0,TODAY()&lt;=DATE(Vorgaben!$C$4,3,31)),"Übertrag verfällt am 31.03.",IF(AND(N($H44)&gt;0,TODAY()&gt;DATE(Vorgaben!$C$4,3,31)),"Übertragsfrist vorbei","")))))</f>
        <v/>
      </c>
    </row>
    <row r="45">
      <c r="A45" s="10">
        <f>IF(Personen!$B45="","",Personen!$B45)</f>
        <v/>
      </c>
      <c r="B45" s="26">
        <f>IF(OR($A45="",Personen!$E45=""),"",Personen!$E45)</f>
        <v/>
      </c>
      <c r="C45" s="26">
        <f>IF(OR($A45="",Personen!$F45=""),"",Personen!$F45)</f>
        <v/>
      </c>
      <c r="D45" s="27">
        <f>IF($A45="","",N(Personen!$D45))</f>
        <v/>
      </c>
      <c r="E45" s="25">
        <f>IF($A45="","",ROUND(IF(Personen!$G45="",Vorgaben!$C$5/6*N($D45),N(Personen!$G45))+N(Personen!$H45),2))</f>
        <v/>
      </c>
      <c r="F45" s="27">
        <f>IF(OR($A45="",$B45=""),"",IFERROR(MAX(0,MIN(12,DATEDIF(MAX(N($B45),DATE(Vorgaben!$C$4,1,1)),MIN(IF($C45="",DATE(Vorgaben!$C$4,12,31),N($C45)),DATE(Vorgaben!$C$4,12,31))+1,"m"))),0))</f>
        <v/>
      </c>
      <c r="G45" s="25">
        <f>IF(OR($A45="",$E45=""),"",IF(N($F45)&gt;=12,N($E45),IF(N($E45)*N($F45)/12-INT(N($E45)*N($F45)/12)&gt;=0.5,INT(N($E45)*N($F45)/12)+1,ROUND(N($E45)*N($F45)/12,2))))</f>
        <v/>
      </c>
      <c r="H45" s="25">
        <f>IF($A45="","",N(Personen!$I45))</f>
        <v/>
      </c>
      <c r="I45" s="25">
        <f>IF($A45="","",ROUND(N($G45)+N($H45),2))</f>
        <v/>
      </c>
      <c r="J45" s="25">
        <f>IF($A45="","",SUMIFS(Abwesenheiten!$H$2:$H$401,Abwesenheiten!$C$2:$C$401,$A45,Abwesenheiten!$E$2:$E$401,"genommen"))</f>
        <v/>
      </c>
      <c r="K45" s="25">
        <f>IF($A45="","",SUMIFS(Abwesenheiten!$H$2:$H$401,Abwesenheiten!$C$2:$C$401,$A45,Abwesenheiten!$E$2:$E$401,"genehmigt")+SUMIFS(Abwesenheiten!$H$2:$H$401,Abwesenheiten!$C$2:$C$401,$A45,Abwesenheiten!$E$2:$E$401,"beantragt"))</f>
        <v/>
      </c>
      <c r="L45" s="25">
        <f>IF($A45="","",ROUND(N($I45)-N($J45)-N($K45),2))</f>
        <v/>
      </c>
      <c r="M45" s="26">
        <f>IF(OR($A45="",N($H45)=0),"",DATE(Vorgaben!$C$4,3,31))</f>
        <v/>
      </c>
      <c r="N45" s="10">
        <f>IF($A45="","",IF(N($L45)&lt;0,"mehr geplant als Anspruch",IF(AND($C45&lt;&gt;"",N($L45)&gt;0),"Rest offen bei Austritt",IF(AND(N($H45)&gt;0,TODAY()&lt;=DATE(Vorgaben!$C$4,3,31)),"Übertrag verfällt am 31.03.",IF(AND(N($H45)&gt;0,TODAY()&gt;DATE(Vorgaben!$C$4,3,31)),"Übertragsfrist vorbei","")))))</f>
        <v/>
      </c>
    </row>
    <row r="46">
      <c r="A46" s="10">
        <f>IF(Personen!$B46="","",Personen!$B46)</f>
        <v/>
      </c>
      <c r="B46" s="26">
        <f>IF(OR($A46="",Personen!$E46=""),"",Personen!$E46)</f>
        <v/>
      </c>
      <c r="C46" s="26">
        <f>IF(OR($A46="",Personen!$F46=""),"",Personen!$F46)</f>
        <v/>
      </c>
      <c r="D46" s="27">
        <f>IF($A46="","",N(Personen!$D46))</f>
        <v/>
      </c>
      <c r="E46" s="25">
        <f>IF($A46="","",ROUND(IF(Personen!$G46="",Vorgaben!$C$5/6*N($D46),N(Personen!$G46))+N(Personen!$H46),2))</f>
        <v/>
      </c>
      <c r="F46" s="27">
        <f>IF(OR($A46="",$B46=""),"",IFERROR(MAX(0,MIN(12,DATEDIF(MAX(N($B46),DATE(Vorgaben!$C$4,1,1)),MIN(IF($C46="",DATE(Vorgaben!$C$4,12,31),N($C46)),DATE(Vorgaben!$C$4,12,31))+1,"m"))),0))</f>
        <v/>
      </c>
      <c r="G46" s="25">
        <f>IF(OR($A46="",$E46=""),"",IF(N($F46)&gt;=12,N($E46),IF(N($E46)*N($F46)/12-INT(N($E46)*N($F46)/12)&gt;=0.5,INT(N($E46)*N($F46)/12)+1,ROUND(N($E46)*N($F46)/12,2))))</f>
        <v/>
      </c>
      <c r="H46" s="25">
        <f>IF($A46="","",N(Personen!$I46))</f>
        <v/>
      </c>
      <c r="I46" s="25">
        <f>IF($A46="","",ROUND(N($G46)+N($H46),2))</f>
        <v/>
      </c>
      <c r="J46" s="25">
        <f>IF($A46="","",SUMIFS(Abwesenheiten!$H$2:$H$401,Abwesenheiten!$C$2:$C$401,$A46,Abwesenheiten!$E$2:$E$401,"genommen"))</f>
        <v/>
      </c>
      <c r="K46" s="25">
        <f>IF($A46="","",SUMIFS(Abwesenheiten!$H$2:$H$401,Abwesenheiten!$C$2:$C$401,$A46,Abwesenheiten!$E$2:$E$401,"genehmigt")+SUMIFS(Abwesenheiten!$H$2:$H$401,Abwesenheiten!$C$2:$C$401,$A46,Abwesenheiten!$E$2:$E$401,"beantragt"))</f>
        <v/>
      </c>
      <c r="L46" s="25">
        <f>IF($A46="","",ROUND(N($I46)-N($J46)-N($K46),2))</f>
        <v/>
      </c>
      <c r="M46" s="26">
        <f>IF(OR($A46="",N($H46)=0),"",DATE(Vorgaben!$C$4,3,31))</f>
        <v/>
      </c>
      <c r="N46" s="10">
        <f>IF($A46="","",IF(N($L46)&lt;0,"mehr geplant als Anspruch",IF(AND($C46&lt;&gt;"",N($L46)&gt;0),"Rest offen bei Austritt",IF(AND(N($H46)&gt;0,TODAY()&lt;=DATE(Vorgaben!$C$4,3,31)),"Übertrag verfällt am 31.03.",IF(AND(N($H46)&gt;0,TODAY()&gt;DATE(Vorgaben!$C$4,3,31)),"Übertragsfrist vorbei","")))))</f>
        <v/>
      </c>
    </row>
    <row r="47">
      <c r="A47" s="10">
        <f>IF(Personen!$B47="","",Personen!$B47)</f>
        <v/>
      </c>
      <c r="B47" s="26">
        <f>IF(OR($A47="",Personen!$E47=""),"",Personen!$E47)</f>
        <v/>
      </c>
      <c r="C47" s="26">
        <f>IF(OR($A47="",Personen!$F47=""),"",Personen!$F47)</f>
        <v/>
      </c>
      <c r="D47" s="27">
        <f>IF($A47="","",N(Personen!$D47))</f>
        <v/>
      </c>
      <c r="E47" s="25">
        <f>IF($A47="","",ROUND(IF(Personen!$G47="",Vorgaben!$C$5/6*N($D47),N(Personen!$G47))+N(Personen!$H47),2))</f>
        <v/>
      </c>
      <c r="F47" s="27">
        <f>IF(OR($A47="",$B47=""),"",IFERROR(MAX(0,MIN(12,DATEDIF(MAX(N($B47),DATE(Vorgaben!$C$4,1,1)),MIN(IF($C47="",DATE(Vorgaben!$C$4,12,31),N($C47)),DATE(Vorgaben!$C$4,12,31))+1,"m"))),0))</f>
        <v/>
      </c>
      <c r="G47" s="25">
        <f>IF(OR($A47="",$E47=""),"",IF(N($F47)&gt;=12,N($E47),IF(N($E47)*N($F47)/12-INT(N($E47)*N($F47)/12)&gt;=0.5,INT(N($E47)*N($F47)/12)+1,ROUND(N($E47)*N($F47)/12,2))))</f>
        <v/>
      </c>
      <c r="H47" s="25">
        <f>IF($A47="","",N(Personen!$I47))</f>
        <v/>
      </c>
      <c r="I47" s="25">
        <f>IF($A47="","",ROUND(N($G47)+N($H47),2))</f>
        <v/>
      </c>
      <c r="J47" s="25">
        <f>IF($A47="","",SUMIFS(Abwesenheiten!$H$2:$H$401,Abwesenheiten!$C$2:$C$401,$A47,Abwesenheiten!$E$2:$E$401,"genommen"))</f>
        <v/>
      </c>
      <c r="K47" s="25">
        <f>IF($A47="","",SUMIFS(Abwesenheiten!$H$2:$H$401,Abwesenheiten!$C$2:$C$401,$A47,Abwesenheiten!$E$2:$E$401,"genehmigt")+SUMIFS(Abwesenheiten!$H$2:$H$401,Abwesenheiten!$C$2:$C$401,$A47,Abwesenheiten!$E$2:$E$401,"beantragt"))</f>
        <v/>
      </c>
      <c r="L47" s="25">
        <f>IF($A47="","",ROUND(N($I47)-N($J47)-N($K47),2))</f>
        <v/>
      </c>
      <c r="M47" s="26">
        <f>IF(OR($A47="",N($H47)=0),"",DATE(Vorgaben!$C$4,3,31))</f>
        <v/>
      </c>
      <c r="N47" s="10">
        <f>IF($A47="","",IF(N($L47)&lt;0,"mehr geplant als Anspruch",IF(AND($C47&lt;&gt;"",N($L47)&gt;0),"Rest offen bei Austritt",IF(AND(N($H47)&gt;0,TODAY()&lt;=DATE(Vorgaben!$C$4,3,31)),"Übertrag verfällt am 31.03.",IF(AND(N($H47)&gt;0,TODAY()&gt;DATE(Vorgaben!$C$4,3,31)),"Übertragsfrist vorbei","")))))</f>
        <v/>
      </c>
    </row>
    <row r="48">
      <c r="A48" s="10">
        <f>IF(Personen!$B48="","",Personen!$B48)</f>
        <v/>
      </c>
      <c r="B48" s="26">
        <f>IF(OR($A48="",Personen!$E48=""),"",Personen!$E48)</f>
        <v/>
      </c>
      <c r="C48" s="26">
        <f>IF(OR($A48="",Personen!$F48=""),"",Personen!$F48)</f>
        <v/>
      </c>
      <c r="D48" s="27">
        <f>IF($A48="","",N(Personen!$D48))</f>
        <v/>
      </c>
      <c r="E48" s="25">
        <f>IF($A48="","",ROUND(IF(Personen!$G48="",Vorgaben!$C$5/6*N($D48),N(Personen!$G48))+N(Personen!$H48),2))</f>
        <v/>
      </c>
      <c r="F48" s="27">
        <f>IF(OR($A48="",$B48=""),"",IFERROR(MAX(0,MIN(12,DATEDIF(MAX(N($B48),DATE(Vorgaben!$C$4,1,1)),MIN(IF($C48="",DATE(Vorgaben!$C$4,12,31),N($C48)),DATE(Vorgaben!$C$4,12,31))+1,"m"))),0))</f>
        <v/>
      </c>
      <c r="G48" s="25">
        <f>IF(OR($A48="",$E48=""),"",IF(N($F48)&gt;=12,N($E48),IF(N($E48)*N($F48)/12-INT(N($E48)*N($F48)/12)&gt;=0.5,INT(N($E48)*N($F48)/12)+1,ROUND(N($E48)*N($F48)/12,2))))</f>
        <v/>
      </c>
      <c r="H48" s="25">
        <f>IF($A48="","",N(Personen!$I48))</f>
        <v/>
      </c>
      <c r="I48" s="25">
        <f>IF($A48="","",ROUND(N($G48)+N($H48),2))</f>
        <v/>
      </c>
      <c r="J48" s="25">
        <f>IF($A48="","",SUMIFS(Abwesenheiten!$H$2:$H$401,Abwesenheiten!$C$2:$C$401,$A48,Abwesenheiten!$E$2:$E$401,"genommen"))</f>
        <v/>
      </c>
      <c r="K48" s="25">
        <f>IF($A48="","",SUMIFS(Abwesenheiten!$H$2:$H$401,Abwesenheiten!$C$2:$C$401,$A48,Abwesenheiten!$E$2:$E$401,"genehmigt")+SUMIFS(Abwesenheiten!$H$2:$H$401,Abwesenheiten!$C$2:$C$401,$A48,Abwesenheiten!$E$2:$E$401,"beantragt"))</f>
        <v/>
      </c>
      <c r="L48" s="25">
        <f>IF($A48="","",ROUND(N($I48)-N($J48)-N($K48),2))</f>
        <v/>
      </c>
      <c r="M48" s="26">
        <f>IF(OR($A48="",N($H48)=0),"",DATE(Vorgaben!$C$4,3,31))</f>
        <v/>
      </c>
      <c r="N48" s="10">
        <f>IF($A48="","",IF(N($L48)&lt;0,"mehr geplant als Anspruch",IF(AND($C48&lt;&gt;"",N($L48)&gt;0),"Rest offen bei Austritt",IF(AND(N($H48)&gt;0,TODAY()&lt;=DATE(Vorgaben!$C$4,3,31)),"Übertrag verfällt am 31.03.",IF(AND(N($H48)&gt;0,TODAY()&gt;DATE(Vorgaben!$C$4,3,31)),"Übertragsfrist vorbei","")))))</f>
        <v/>
      </c>
    </row>
    <row r="49">
      <c r="A49" s="10">
        <f>IF(Personen!$B49="","",Personen!$B49)</f>
        <v/>
      </c>
      <c r="B49" s="26">
        <f>IF(OR($A49="",Personen!$E49=""),"",Personen!$E49)</f>
        <v/>
      </c>
      <c r="C49" s="26">
        <f>IF(OR($A49="",Personen!$F49=""),"",Personen!$F49)</f>
        <v/>
      </c>
      <c r="D49" s="27">
        <f>IF($A49="","",N(Personen!$D49))</f>
        <v/>
      </c>
      <c r="E49" s="25">
        <f>IF($A49="","",ROUND(IF(Personen!$G49="",Vorgaben!$C$5/6*N($D49),N(Personen!$G49))+N(Personen!$H49),2))</f>
        <v/>
      </c>
      <c r="F49" s="27">
        <f>IF(OR($A49="",$B49=""),"",IFERROR(MAX(0,MIN(12,DATEDIF(MAX(N($B49),DATE(Vorgaben!$C$4,1,1)),MIN(IF($C49="",DATE(Vorgaben!$C$4,12,31),N($C49)),DATE(Vorgaben!$C$4,12,31))+1,"m"))),0))</f>
        <v/>
      </c>
      <c r="G49" s="25">
        <f>IF(OR($A49="",$E49=""),"",IF(N($F49)&gt;=12,N($E49),IF(N($E49)*N($F49)/12-INT(N($E49)*N($F49)/12)&gt;=0.5,INT(N($E49)*N($F49)/12)+1,ROUND(N($E49)*N($F49)/12,2))))</f>
        <v/>
      </c>
      <c r="H49" s="25">
        <f>IF($A49="","",N(Personen!$I49))</f>
        <v/>
      </c>
      <c r="I49" s="25">
        <f>IF($A49="","",ROUND(N($G49)+N($H49),2))</f>
        <v/>
      </c>
      <c r="J49" s="25">
        <f>IF($A49="","",SUMIFS(Abwesenheiten!$H$2:$H$401,Abwesenheiten!$C$2:$C$401,$A49,Abwesenheiten!$E$2:$E$401,"genommen"))</f>
        <v/>
      </c>
      <c r="K49" s="25">
        <f>IF($A49="","",SUMIFS(Abwesenheiten!$H$2:$H$401,Abwesenheiten!$C$2:$C$401,$A49,Abwesenheiten!$E$2:$E$401,"genehmigt")+SUMIFS(Abwesenheiten!$H$2:$H$401,Abwesenheiten!$C$2:$C$401,$A49,Abwesenheiten!$E$2:$E$401,"beantragt"))</f>
        <v/>
      </c>
      <c r="L49" s="25">
        <f>IF($A49="","",ROUND(N($I49)-N($J49)-N($K49),2))</f>
        <v/>
      </c>
      <c r="M49" s="26">
        <f>IF(OR($A49="",N($H49)=0),"",DATE(Vorgaben!$C$4,3,31))</f>
        <v/>
      </c>
      <c r="N49" s="10">
        <f>IF($A49="","",IF(N($L49)&lt;0,"mehr geplant als Anspruch",IF(AND($C49&lt;&gt;"",N($L49)&gt;0),"Rest offen bei Austritt",IF(AND(N($H49)&gt;0,TODAY()&lt;=DATE(Vorgaben!$C$4,3,31)),"Übertrag verfällt am 31.03.",IF(AND(N($H49)&gt;0,TODAY()&gt;DATE(Vorgaben!$C$4,3,31)),"Übertragsfrist vorbei","")))))</f>
        <v/>
      </c>
    </row>
    <row r="50">
      <c r="A50" s="10">
        <f>IF(Personen!$B50="","",Personen!$B50)</f>
        <v/>
      </c>
      <c r="B50" s="26">
        <f>IF(OR($A50="",Personen!$E50=""),"",Personen!$E50)</f>
        <v/>
      </c>
      <c r="C50" s="26">
        <f>IF(OR($A50="",Personen!$F50=""),"",Personen!$F50)</f>
        <v/>
      </c>
      <c r="D50" s="27">
        <f>IF($A50="","",N(Personen!$D50))</f>
        <v/>
      </c>
      <c r="E50" s="25">
        <f>IF($A50="","",ROUND(IF(Personen!$G50="",Vorgaben!$C$5/6*N($D50),N(Personen!$G50))+N(Personen!$H50),2))</f>
        <v/>
      </c>
      <c r="F50" s="27">
        <f>IF(OR($A50="",$B50=""),"",IFERROR(MAX(0,MIN(12,DATEDIF(MAX(N($B50),DATE(Vorgaben!$C$4,1,1)),MIN(IF($C50="",DATE(Vorgaben!$C$4,12,31),N($C50)),DATE(Vorgaben!$C$4,12,31))+1,"m"))),0))</f>
        <v/>
      </c>
      <c r="G50" s="25">
        <f>IF(OR($A50="",$E50=""),"",IF(N($F50)&gt;=12,N($E50),IF(N($E50)*N($F50)/12-INT(N($E50)*N($F50)/12)&gt;=0.5,INT(N($E50)*N($F50)/12)+1,ROUND(N($E50)*N($F50)/12,2))))</f>
        <v/>
      </c>
      <c r="H50" s="25">
        <f>IF($A50="","",N(Personen!$I50))</f>
        <v/>
      </c>
      <c r="I50" s="25">
        <f>IF($A50="","",ROUND(N($G50)+N($H50),2))</f>
        <v/>
      </c>
      <c r="J50" s="25">
        <f>IF($A50="","",SUMIFS(Abwesenheiten!$H$2:$H$401,Abwesenheiten!$C$2:$C$401,$A50,Abwesenheiten!$E$2:$E$401,"genommen"))</f>
        <v/>
      </c>
      <c r="K50" s="25">
        <f>IF($A50="","",SUMIFS(Abwesenheiten!$H$2:$H$401,Abwesenheiten!$C$2:$C$401,$A50,Abwesenheiten!$E$2:$E$401,"genehmigt")+SUMIFS(Abwesenheiten!$H$2:$H$401,Abwesenheiten!$C$2:$C$401,$A50,Abwesenheiten!$E$2:$E$401,"beantragt"))</f>
        <v/>
      </c>
      <c r="L50" s="25">
        <f>IF($A50="","",ROUND(N($I50)-N($J50)-N($K50),2))</f>
        <v/>
      </c>
      <c r="M50" s="26">
        <f>IF(OR($A50="",N($H50)=0),"",DATE(Vorgaben!$C$4,3,31))</f>
        <v/>
      </c>
      <c r="N50" s="10">
        <f>IF($A50="","",IF(N($L50)&lt;0,"mehr geplant als Anspruch",IF(AND($C50&lt;&gt;"",N($L50)&gt;0),"Rest offen bei Austritt",IF(AND(N($H50)&gt;0,TODAY()&lt;=DATE(Vorgaben!$C$4,3,31)),"Übertrag verfällt am 31.03.",IF(AND(N($H50)&gt;0,TODAY()&gt;DATE(Vorgaben!$C$4,3,31)),"Übertragsfrist vorbei","")))))</f>
        <v/>
      </c>
    </row>
    <row r="51">
      <c r="A51" s="10">
        <f>IF(Personen!$B51="","",Personen!$B51)</f>
        <v/>
      </c>
      <c r="B51" s="26">
        <f>IF(OR($A51="",Personen!$E51=""),"",Personen!$E51)</f>
        <v/>
      </c>
      <c r="C51" s="26">
        <f>IF(OR($A51="",Personen!$F51=""),"",Personen!$F51)</f>
        <v/>
      </c>
      <c r="D51" s="27">
        <f>IF($A51="","",N(Personen!$D51))</f>
        <v/>
      </c>
      <c r="E51" s="25">
        <f>IF($A51="","",ROUND(IF(Personen!$G51="",Vorgaben!$C$5/6*N($D51),N(Personen!$G51))+N(Personen!$H51),2))</f>
        <v/>
      </c>
      <c r="F51" s="27">
        <f>IF(OR($A51="",$B51=""),"",IFERROR(MAX(0,MIN(12,DATEDIF(MAX(N($B51),DATE(Vorgaben!$C$4,1,1)),MIN(IF($C51="",DATE(Vorgaben!$C$4,12,31),N($C51)),DATE(Vorgaben!$C$4,12,31))+1,"m"))),0))</f>
        <v/>
      </c>
      <c r="G51" s="25">
        <f>IF(OR($A51="",$E51=""),"",IF(N($F51)&gt;=12,N($E51),IF(N($E51)*N($F51)/12-INT(N($E51)*N($F51)/12)&gt;=0.5,INT(N($E51)*N($F51)/12)+1,ROUND(N($E51)*N($F51)/12,2))))</f>
        <v/>
      </c>
      <c r="H51" s="25">
        <f>IF($A51="","",N(Personen!$I51))</f>
        <v/>
      </c>
      <c r="I51" s="25">
        <f>IF($A51="","",ROUND(N($G51)+N($H51),2))</f>
        <v/>
      </c>
      <c r="J51" s="25">
        <f>IF($A51="","",SUMIFS(Abwesenheiten!$H$2:$H$401,Abwesenheiten!$C$2:$C$401,$A51,Abwesenheiten!$E$2:$E$401,"genommen"))</f>
        <v/>
      </c>
      <c r="K51" s="25">
        <f>IF($A51="","",SUMIFS(Abwesenheiten!$H$2:$H$401,Abwesenheiten!$C$2:$C$401,$A51,Abwesenheiten!$E$2:$E$401,"genehmigt")+SUMIFS(Abwesenheiten!$H$2:$H$401,Abwesenheiten!$C$2:$C$401,$A51,Abwesenheiten!$E$2:$E$401,"beantragt"))</f>
        <v/>
      </c>
      <c r="L51" s="25">
        <f>IF($A51="","",ROUND(N($I51)-N($J51)-N($K51),2))</f>
        <v/>
      </c>
      <c r="M51" s="26">
        <f>IF(OR($A51="",N($H51)=0),"",DATE(Vorgaben!$C$4,3,31))</f>
        <v/>
      </c>
      <c r="N51" s="10">
        <f>IF($A51="","",IF(N($L51)&lt;0,"mehr geplant als Anspruch",IF(AND($C51&lt;&gt;"",N($L51)&gt;0),"Rest offen bei Austritt",IF(AND(N($H51)&gt;0,TODAY()&lt;=DATE(Vorgaben!$C$4,3,31)),"Übertrag verfällt am 31.03.",IF(AND(N($H51)&gt;0,TODAY()&gt;DATE(Vorgaben!$C$4,3,31)),"Übertragsfrist vorbei","")))))</f>
        <v/>
      </c>
    </row>
    <row r="52">
      <c r="A52" s="10">
        <f>IF(Personen!$B52="","",Personen!$B52)</f>
        <v/>
      </c>
      <c r="B52" s="26">
        <f>IF(OR($A52="",Personen!$E52=""),"",Personen!$E52)</f>
        <v/>
      </c>
      <c r="C52" s="26">
        <f>IF(OR($A52="",Personen!$F52=""),"",Personen!$F52)</f>
        <v/>
      </c>
      <c r="D52" s="27">
        <f>IF($A52="","",N(Personen!$D52))</f>
        <v/>
      </c>
      <c r="E52" s="25">
        <f>IF($A52="","",ROUND(IF(Personen!$G52="",Vorgaben!$C$5/6*N($D52),N(Personen!$G52))+N(Personen!$H52),2))</f>
        <v/>
      </c>
      <c r="F52" s="27">
        <f>IF(OR($A52="",$B52=""),"",IFERROR(MAX(0,MIN(12,DATEDIF(MAX(N($B52),DATE(Vorgaben!$C$4,1,1)),MIN(IF($C52="",DATE(Vorgaben!$C$4,12,31),N($C52)),DATE(Vorgaben!$C$4,12,31))+1,"m"))),0))</f>
        <v/>
      </c>
      <c r="G52" s="25">
        <f>IF(OR($A52="",$E52=""),"",IF(N($F52)&gt;=12,N($E52),IF(N($E52)*N($F52)/12-INT(N($E52)*N($F52)/12)&gt;=0.5,INT(N($E52)*N($F52)/12)+1,ROUND(N($E52)*N($F52)/12,2))))</f>
        <v/>
      </c>
      <c r="H52" s="25">
        <f>IF($A52="","",N(Personen!$I52))</f>
        <v/>
      </c>
      <c r="I52" s="25">
        <f>IF($A52="","",ROUND(N($G52)+N($H52),2))</f>
        <v/>
      </c>
      <c r="J52" s="25">
        <f>IF($A52="","",SUMIFS(Abwesenheiten!$H$2:$H$401,Abwesenheiten!$C$2:$C$401,$A52,Abwesenheiten!$E$2:$E$401,"genommen"))</f>
        <v/>
      </c>
      <c r="K52" s="25">
        <f>IF($A52="","",SUMIFS(Abwesenheiten!$H$2:$H$401,Abwesenheiten!$C$2:$C$401,$A52,Abwesenheiten!$E$2:$E$401,"genehmigt")+SUMIFS(Abwesenheiten!$H$2:$H$401,Abwesenheiten!$C$2:$C$401,$A52,Abwesenheiten!$E$2:$E$401,"beantragt"))</f>
        <v/>
      </c>
      <c r="L52" s="25">
        <f>IF($A52="","",ROUND(N($I52)-N($J52)-N($K52),2))</f>
        <v/>
      </c>
      <c r="M52" s="26">
        <f>IF(OR($A52="",N($H52)=0),"",DATE(Vorgaben!$C$4,3,31))</f>
        <v/>
      </c>
      <c r="N52" s="10">
        <f>IF($A52="","",IF(N($L52)&lt;0,"mehr geplant als Anspruch",IF(AND($C52&lt;&gt;"",N($L52)&gt;0),"Rest offen bei Austritt",IF(AND(N($H52)&gt;0,TODAY()&lt;=DATE(Vorgaben!$C$4,3,31)),"Übertrag verfällt am 31.03.",IF(AND(N($H52)&gt;0,TODAY()&gt;DATE(Vorgaben!$C$4,3,31)),"Übertragsfrist vorbei","")))))</f>
        <v/>
      </c>
    </row>
    <row r="53">
      <c r="A53" s="10">
        <f>IF(Personen!$B53="","",Personen!$B53)</f>
        <v/>
      </c>
      <c r="B53" s="26">
        <f>IF(OR($A53="",Personen!$E53=""),"",Personen!$E53)</f>
        <v/>
      </c>
      <c r="C53" s="26">
        <f>IF(OR($A53="",Personen!$F53=""),"",Personen!$F53)</f>
        <v/>
      </c>
      <c r="D53" s="27">
        <f>IF($A53="","",N(Personen!$D53))</f>
        <v/>
      </c>
      <c r="E53" s="25">
        <f>IF($A53="","",ROUND(IF(Personen!$G53="",Vorgaben!$C$5/6*N($D53),N(Personen!$G53))+N(Personen!$H53),2))</f>
        <v/>
      </c>
      <c r="F53" s="27">
        <f>IF(OR($A53="",$B53=""),"",IFERROR(MAX(0,MIN(12,DATEDIF(MAX(N($B53),DATE(Vorgaben!$C$4,1,1)),MIN(IF($C53="",DATE(Vorgaben!$C$4,12,31),N($C53)),DATE(Vorgaben!$C$4,12,31))+1,"m"))),0))</f>
        <v/>
      </c>
      <c r="G53" s="25">
        <f>IF(OR($A53="",$E53=""),"",IF(N($F53)&gt;=12,N($E53),IF(N($E53)*N($F53)/12-INT(N($E53)*N($F53)/12)&gt;=0.5,INT(N($E53)*N($F53)/12)+1,ROUND(N($E53)*N($F53)/12,2))))</f>
        <v/>
      </c>
      <c r="H53" s="25">
        <f>IF($A53="","",N(Personen!$I53))</f>
        <v/>
      </c>
      <c r="I53" s="25">
        <f>IF($A53="","",ROUND(N($G53)+N($H53),2))</f>
        <v/>
      </c>
      <c r="J53" s="25">
        <f>IF($A53="","",SUMIFS(Abwesenheiten!$H$2:$H$401,Abwesenheiten!$C$2:$C$401,$A53,Abwesenheiten!$E$2:$E$401,"genommen"))</f>
        <v/>
      </c>
      <c r="K53" s="25">
        <f>IF($A53="","",SUMIFS(Abwesenheiten!$H$2:$H$401,Abwesenheiten!$C$2:$C$401,$A53,Abwesenheiten!$E$2:$E$401,"genehmigt")+SUMIFS(Abwesenheiten!$H$2:$H$401,Abwesenheiten!$C$2:$C$401,$A53,Abwesenheiten!$E$2:$E$401,"beantragt"))</f>
        <v/>
      </c>
      <c r="L53" s="25">
        <f>IF($A53="","",ROUND(N($I53)-N($J53)-N($K53),2))</f>
        <v/>
      </c>
      <c r="M53" s="26">
        <f>IF(OR($A53="",N($H53)=0),"",DATE(Vorgaben!$C$4,3,31))</f>
        <v/>
      </c>
      <c r="N53" s="10">
        <f>IF($A53="","",IF(N($L53)&lt;0,"mehr geplant als Anspruch",IF(AND($C53&lt;&gt;"",N($L53)&gt;0),"Rest offen bei Austritt",IF(AND(N($H53)&gt;0,TODAY()&lt;=DATE(Vorgaben!$C$4,3,31)),"Übertrag verfällt am 31.03.",IF(AND(N($H53)&gt;0,TODAY()&gt;DATE(Vorgaben!$C$4,3,31)),"Übertragsfrist vorbei","")))))</f>
        <v/>
      </c>
    </row>
    <row r="54">
      <c r="A54" s="10">
        <f>IF(Personen!$B54="","",Personen!$B54)</f>
        <v/>
      </c>
      <c r="B54" s="26">
        <f>IF(OR($A54="",Personen!$E54=""),"",Personen!$E54)</f>
        <v/>
      </c>
      <c r="C54" s="26">
        <f>IF(OR($A54="",Personen!$F54=""),"",Personen!$F54)</f>
        <v/>
      </c>
      <c r="D54" s="27">
        <f>IF($A54="","",N(Personen!$D54))</f>
        <v/>
      </c>
      <c r="E54" s="25">
        <f>IF($A54="","",ROUND(IF(Personen!$G54="",Vorgaben!$C$5/6*N($D54),N(Personen!$G54))+N(Personen!$H54),2))</f>
        <v/>
      </c>
      <c r="F54" s="27">
        <f>IF(OR($A54="",$B54=""),"",IFERROR(MAX(0,MIN(12,DATEDIF(MAX(N($B54),DATE(Vorgaben!$C$4,1,1)),MIN(IF($C54="",DATE(Vorgaben!$C$4,12,31),N($C54)),DATE(Vorgaben!$C$4,12,31))+1,"m"))),0))</f>
        <v/>
      </c>
      <c r="G54" s="25">
        <f>IF(OR($A54="",$E54=""),"",IF(N($F54)&gt;=12,N($E54),IF(N($E54)*N($F54)/12-INT(N($E54)*N($F54)/12)&gt;=0.5,INT(N($E54)*N($F54)/12)+1,ROUND(N($E54)*N($F54)/12,2))))</f>
        <v/>
      </c>
      <c r="H54" s="25">
        <f>IF($A54="","",N(Personen!$I54))</f>
        <v/>
      </c>
      <c r="I54" s="25">
        <f>IF($A54="","",ROUND(N($G54)+N($H54),2))</f>
        <v/>
      </c>
      <c r="J54" s="25">
        <f>IF($A54="","",SUMIFS(Abwesenheiten!$H$2:$H$401,Abwesenheiten!$C$2:$C$401,$A54,Abwesenheiten!$E$2:$E$401,"genommen"))</f>
        <v/>
      </c>
      <c r="K54" s="25">
        <f>IF($A54="","",SUMIFS(Abwesenheiten!$H$2:$H$401,Abwesenheiten!$C$2:$C$401,$A54,Abwesenheiten!$E$2:$E$401,"genehmigt")+SUMIFS(Abwesenheiten!$H$2:$H$401,Abwesenheiten!$C$2:$C$401,$A54,Abwesenheiten!$E$2:$E$401,"beantragt"))</f>
        <v/>
      </c>
      <c r="L54" s="25">
        <f>IF($A54="","",ROUND(N($I54)-N($J54)-N($K54),2))</f>
        <v/>
      </c>
      <c r="M54" s="26">
        <f>IF(OR($A54="",N($H54)=0),"",DATE(Vorgaben!$C$4,3,31))</f>
        <v/>
      </c>
      <c r="N54" s="10">
        <f>IF($A54="","",IF(N($L54)&lt;0,"mehr geplant als Anspruch",IF(AND($C54&lt;&gt;"",N($L54)&gt;0),"Rest offen bei Austritt",IF(AND(N($H54)&gt;0,TODAY()&lt;=DATE(Vorgaben!$C$4,3,31)),"Übertrag verfällt am 31.03.",IF(AND(N($H54)&gt;0,TODAY()&gt;DATE(Vorgaben!$C$4,3,31)),"Übertragsfrist vorbei","")))))</f>
        <v/>
      </c>
    </row>
    <row r="55">
      <c r="A55" s="10">
        <f>IF(Personen!$B55="","",Personen!$B55)</f>
        <v/>
      </c>
      <c r="B55" s="26">
        <f>IF(OR($A55="",Personen!$E55=""),"",Personen!$E55)</f>
        <v/>
      </c>
      <c r="C55" s="26">
        <f>IF(OR($A55="",Personen!$F55=""),"",Personen!$F55)</f>
        <v/>
      </c>
      <c r="D55" s="27">
        <f>IF($A55="","",N(Personen!$D55))</f>
        <v/>
      </c>
      <c r="E55" s="25">
        <f>IF($A55="","",ROUND(IF(Personen!$G55="",Vorgaben!$C$5/6*N($D55),N(Personen!$G55))+N(Personen!$H55),2))</f>
        <v/>
      </c>
      <c r="F55" s="27">
        <f>IF(OR($A55="",$B55=""),"",IFERROR(MAX(0,MIN(12,DATEDIF(MAX(N($B55),DATE(Vorgaben!$C$4,1,1)),MIN(IF($C55="",DATE(Vorgaben!$C$4,12,31),N($C55)),DATE(Vorgaben!$C$4,12,31))+1,"m"))),0))</f>
        <v/>
      </c>
      <c r="G55" s="25">
        <f>IF(OR($A55="",$E55=""),"",IF(N($F55)&gt;=12,N($E55),IF(N($E55)*N($F55)/12-INT(N($E55)*N($F55)/12)&gt;=0.5,INT(N($E55)*N($F55)/12)+1,ROUND(N($E55)*N($F55)/12,2))))</f>
        <v/>
      </c>
      <c r="H55" s="25">
        <f>IF($A55="","",N(Personen!$I55))</f>
        <v/>
      </c>
      <c r="I55" s="25">
        <f>IF($A55="","",ROUND(N($G55)+N($H55),2))</f>
        <v/>
      </c>
      <c r="J55" s="25">
        <f>IF($A55="","",SUMIFS(Abwesenheiten!$H$2:$H$401,Abwesenheiten!$C$2:$C$401,$A55,Abwesenheiten!$E$2:$E$401,"genommen"))</f>
        <v/>
      </c>
      <c r="K55" s="25">
        <f>IF($A55="","",SUMIFS(Abwesenheiten!$H$2:$H$401,Abwesenheiten!$C$2:$C$401,$A55,Abwesenheiten!$E$2:$E$401,"genehmigt")+SUMIFS(Abwesenheiten!$H$2:$H$401,Abwesenheiten!$C$2:$C$401,$A55,Abwesenheiten!$E$2:$E$401,"beantragt"))</f>
        <v/>
      </c>
      <c r="L55" s="25">
        <f>IF($A55="","",ROUND(N($I55)-N($J55)-N($K55),2))</f>
        <v/>
      </c>
      <c r="M55" s="26">
        <f>IF(OR($A55="",N($H55)=0),"",DATE(Vorgaben!$C$4,3,31))</f>
        <v/>
      </c>
      <c r="N55" s="10">
        <f>IF($A55="","",IF(N($L55)&lt;0,"mehr geplant als Anspruch",IF(AND($C55&lt;&gt;"",N($L55)&gt;0),"Rest offen bei Austritt",IF(AND(N($H55)&gt;0,TODAY()&lt;=DATE(Vorgaben!$C$4,3,31)),"Übertrag verfällt am 31.03.",IF(AND(N($H55)&gt;0,TODAY()&gt;DATE(Vorgaben!$C$4,3,31)),"Übertragsfrist vorbei","")))))</f>
        <v/>
      </c>
    </row>
    <row r="56">
      <c r="A56" s="10">
        <f>IF(Personen!$B56="","",Personen!$B56)</f>
        <v/>
      </c>
      <c r="B56" s="26">
        <f>IF(OR($A56="",Personen!$E56=""),"",Personen!$E56)</f>
        <v/>
      </c>
      <c r="C56" s="26">
        <f>IF(OR($A56="",Personen!$F56=""),"",Personen!$F56)</f>
        <v/>
      </c>
      <c r="D56" s="27">
        <f>IF($A56="","",N(Personen!$D56))</f>
        <v/>
      </c>
      <c r="E56" s="25">
        <f>IF($A56="","",ROUND(IF(Personen!$G56="",Vorgaben!$C$5/6*N($D56),N(Personen!$G56))+N(Personen!$H56),2))</f>
        <v/>
      </c>
      <c r="F56" s="27">
        <f>IF(OR($A56="",$B56=""),"",IFERROR(MAX(0,MIN(12,DATEDIF(MAX(N($B56),DATE(Vorgaben!$C$4,1,1)),MIN(IF($C56="",DATE(Vorgaben!$C$4,12,31),N($C56)),DATE(Vorgaben!$C$4,12,31))+1,"m"))),0))</f>
        <v/>
      </c>
      <c r="G56" s="25">
        <f>IF(OR($A56="",$E56=""),"",IF(N($F56)&gt;=12,N($E56),IF(N($E56)*N($F56)/12-INT(N($E56)*N($F56)/12)&gt;=0.5,INT(N($E56)*N($F56)/12)+1,ROUND(N($E56)*N($F56)/12,2))))</f>
        <v/>
      </c>
      <c r="H56" s="25">
        <f>IF($A56="","",N(Personen!$I56))</f>
        <v/>
      </c>
      <c r="I56" s="25">
        <f>IF($A56="","",ROUND(N($G56)+N($H56),2))</f>
        <v/>
      </c>
      <c r="J56" s="25">
        <f>IF($A56="","",SUMIFS(Abwesenheiten!$H$2:$H$401,Abwesenheiten!$C$2:$C$401,$A56,Abwesenheiten!$E$2:$E$401,"genommen"))</f>
        <v/>
      </c>
      <c r="K56" s="25">
        <f>IF($A56="","",SUMIFS(Abwesenheiten!$H$2:$H$401,Abwesenheiten!$C$2:$C$401,$A56,Abwesenheiten!$E$2:$E$401,"genehmigt")+SUMIFS(Abwesenheiten!$H$2:$H$401,Abwesenheiten!$C$2:$C$401,$A56,Abwesenheiten!$E$2:$E$401,"beantragt"))</f>
        <v/>
      </c>
      <c r="L56" s="25">
        <f>IF($A56="","",ROUND(N($I56)-N($J56)-N($K56),2))</f>
        <v/>
      </c>
      <c r="M56" s="26">
        <f>IF(OR($A56="",N($H56)=0),"",DATE(Vorgaben!$C$4,3,31))</f>
        <v/>
      </c>
      <c r="N56" s="10">
        <f>IF($A56="","",IF(N($L56)&lt;0,"mehr geplant als Anspruch",IF(AND($C56&lt;&gt;"",N($L56)&gt;0),"Rest offen bei Austritt",IF(AND(N($H56)&gt;0,TODAY()&lt;=DATE(Vorgaben!$C$4,3,31)),"Übertrag verfällt am 31.03.",IF(AND(N($H56)&gt;0,TODAY()&gt;DATE(Vorgaben!$C$4,3,31)),"Übertragsfrist vorbei","")))))</f>
        <v/>
      </c>
    </row>
    <row r="57">
      <c r="A57" s="10">
        <f>IF(Personen!$B57="","",Personen!$B57)</f>
        <v/>
      </c>
      <c r="B57" s="26">
        <f>IF(OR($A57="",Personen!$E57=""),"",Personen!$E57)</f>
        <v/>
      </c>
      <c r="C57" s="26">
        <f>IF(OR($A57="",Personen!$F57=""),"",Personen!$F57)</f>
        <v/>
      </c>
      <c r="D57" s="27">
        <f>IF($A57="","",N(Personen!$D57))</f>
        <v/>
      </c>
      <c r="E57" s="25">
        <f>IF($A57="","",ROUND(IF(Personen!$G57="",Vorgaben!$C$5/6*N($D57),N(Personen!$G57))+N(Personen!$H57),2))</f>
        <v/>
      </c>
      <c r="F57" s="27">
        <f>IF(OR($A57="",$B57=""),"",IFERROR(MAX(0,MIN(12,DATEDIF(MAX(N($B57),DATE(Vorgaben!$C$4,1,1)),MIN(IF($C57="",DATE(Vorgaben!$C$4,12,31),N($C57)),DATE(Vorgaben!$C$4,12,31))+1,"m"))),0))</f>
        <v/>
      </c>
      <c r="G57" s="25">
        <f>IF(OR($A57="",$E57=""),"",IF(N($F57)&gt;=12,N($E57),IF(N($E57)*N($F57)/12-INT(N($E57)*N($F57)/12)&gt;=0.5,INT(N($E57)*N($F57)/12)+1,ROUND(N($E57)*N($F57)/12,2))))</f>
        <v/>
      </c>
      <c r="H57" s="25">
        <f>IF($A57="","",N(Personen!$I57))</f>
        <v/>
      </c>
      <c r="I57" s="25">
        <f>IF($A57="","",ROUND(N($G57)+N($H57),2))</f>
        <v/>
      </c>
      <c r="J57" s="25">
        <f>IF($A57="","",SUMIFS(Abwesenheiten!$H$2:$H$401,Abwesenheiten!$C$2:$C$401,$A57,Abwesenheiten!$E$2:$E$401,"genommen"))</f>
        <v/>
      </c>
      <c r="K57" s="25">
        <f>IF($A57="","",SUMIFS(Abwesenheiten!$H$2:$H$401,Abwesenheiten!$C$2:$C$401,$A57,Abwesenheiten!$E$2:$E$401,"genehmigt")+SUMIFS(Abwesenheiten!$H$2:$H$401,Abwesenheiten!$C$2:$C$401,$A57,Abwesenheiten!$E$2:$E$401,"beantragt"))</f>
        <v/>
      </c>
      <c r="L57" s="25">
        <f>IF($A57="","",ROUND(N($I57)-N($J57)-N($K57),2))</f>
        <v/>
      </c>
      <c r="M57" s="26">
        <f>IF(OR($A57="",N($H57)=0),"",DATE(Vorgaben!$C$4,3,31))</f>
        <v/>
      </c>
      <c r="N57" s="10">
        <f>IF($A57="","",IF(N($L57)&lt;0,"mehr geplant als Anspruch",IF(AND($C57&lt;&gt;"",N($L57)&gt;0),"Rest offen bei Austritt",IF(AND(N($H57)&gt;0,TODAY()&lt;=DATE(Vorgaben!$C$4,3,31)),"Übertrag verfällt am 31.03.",IF(AND(N($H57)&gt;0,TODAY()&gt;DATE(Vorgaben!$C$4,3,31)),"Übertragsfrist vorbei","")))))</f>
        <v/>
      </c>
    </row>
    <row r="58">
      <c r="A58" s="10">
        <f>IF(Personen!$B58="","",Personen!$B58)</f>
        <v/>
      </c>
      <c r="B58" s="26">
        <f>IF(OR($A58="",Personen!$E58=""),"",Personen!$E58)</f>
        <v/>
      </c>
      <c r="C58" s="26">
        <f>IF(OR($A58="",Personen!$F58=""),"",Personen!$F58)</f>
        <v/>
      </c>
      <c r="D58" s="27">
        <f>IF($A58="","",N(Personen!$D58))</f>
        <v/>
      </c>
      <c r="E58" s="25">
        <f>IF($A58="","",ROUND(IF(Personen!$G58="",Vorgaben!$C$5/6*N($D58),N(Personen!$G58))+N(Personen!$H58),2))</f>
        <v/>
      </c>
      <c r="F58" s="27">
        <f>IF(OR($A58="",$B58=""),"",IFERROR(MAX(0,MIN(12,DATEDIF(MAX(N($B58),DATE(Vorgaben!$C$4,1,1)),MIN(IF($C58="",DATE(Vorgaben!$C$4,12,31),N($C58)),DATE(Vorgaben!$C$4,12,31))+1,"m"))),0))</f>
        <v/>
      </c>
      <c r="G58" s="25">
        <f>IF(OR($A58="",$E58=""),"",IF(N($F58)&gt;=12,N($E58),IF(N($E58)*N($F58)/12-INT(N($E58)*N($F58)/12)&gt;=0.5,INT(N($E58)*N($F58)/12)+1,ROUND(N($E58)*N($F58)/12,2))))</f>
        <v/>
      </c>
      <c r="H58" s="25">
        <f>IF($A58="","",N(Personen!$I58))</f>
        <v/>
      </c>
      <c r="I58" s="25">
        <f>IF($A58="","",ROUND(N($G58)+N($H58),2))</f>
        <v/>
      </c>
      <c r="J58" s="25">
        <f>IF($A58="","",SUMIFS(Abwesenheiten!$H$2:$H$401,Abwesenheiten!$C$2:$C$401,$A58,Abwesenheiten!$E$2:$E$401,"genommen"))</f>
        <v/>
      </c>
      <c r="K58" s="25">
        <f>IF($A58="","",SUMIFS(Abwesenheiten!$H$2:$H$401,Abwesenheiten!$C$2:$C$401,$A58,Abwesenheiten!$E$2:$E$401,"genehmigt")+SUMIFS(Abwesenheiten!$H$2:$H$401,Abwesenheiten!$C$2:$C$401,$A58,Abwesenheiten!$E$2:$E$401,"beantragt"))</f>
        <v/>
      </c>
      <c r="L58" s="25">
        <f>IF($A58="","",ROUND(N($I58)-N($J58)-N($K58),2))</f>
        <v/>
      </c>
      <c r="M58" s="26">
        <f>IF(OR($A58="",N($H58)=0),"",DATE(Vorgaben!$C$4,3,31))</f>
        <v/>
      </c>
      <c r="N58" s="10">
        <f>IF($A58="","",IF(N($L58)&lt;0,"mehr geplant als Anspruch",IF(AND($C58&lt;&gt;"",N($L58)&gt;0),"Rest offen bei Austritt",IF(AND(N($H58)&gt;0,TODAY()&lt;=DATE(Vorgaben!$C$4,3,31)),"Übertrag verfällt am 31.03.",IF(AND(N($H58)&gt;0,TODAY()&gt;DATE(Vorgaben!$C$4,3,31)),"Übertragsfrist vorbei","")))))</f>
        <v/>
      </c>
    </row>
    <row r="59">
      <c r="A59" s="10">
        <f>IF(Personen!$B59="","",Personen!$B59)</f>
        <v/>
      </c>
      <c r="B59" s="26">
        <f>IF(OR($A59="",Personen!$E59=""),"",Personen!$E59)</f>
        <v/>
      </c>
      <c r="C59" s="26">
        <f>IF(OR($A59="",Personen!$F59=""),"",Personen!$F59)</f>
        <v/>
      </c>
      <c r="D59" s="27">
        <f>IF($A59="","",N(Personen!$D59))</f>
        <v/>
      </c>
      <c r="E59" s="25">
        <f>IF($A59="","",ROUND(IF(Personen!$G59="",Vorgaben!$C$5/6*N($D59),N(Personen!$G59))+N(Personen!$H59),2))</f>
        <v/>
      </c>
      <c r="F59" s="27">
        <f>IF(OR($A59="",$B59=""),"",IFERROR(MAX(0,MIN(12,DATEDIF(MAX(N($B59),DATE(Vorgaben!$C$4,1,1)),MIN(IF($C59="",DATE(Vorgaben!$C$4,12,31),N($C59)),DATE(Vorgaben!$C$4,12,31))+1,"m"))),0))</f>
        <v/>
      </c>
      <c r="G59" s="25">
        <f>IF(OR($A59="",$E59=""),"",IF(N($F59)&gt;=12,N($E59),IF(N($E59)*N($F59)/12-INT(N($E59)*N($F59)/12)&gt;=0.5,INT(N($E59)*N($F59)/12)+1,ROUND(N($E59)*N($F59)/12,2))))</f>
        <v/>
      </c>
      <c r="H59" s="25">
        <f>IF($A59="","",N(Personen!$I59))</f>
        <v/>
      </c>
      <c r="I59" s="25">
        <f>IF($A59="","",ROUND(N($G59)+N($H59),2))</f>
        <v/>
      </c>
      <c r="J59" s="25">
        <f>IF($A59="","",SUMIFS(Abwesenheiten!$H$2:$H$401,Abwesenheiten!$C$2:$C$401,$A59,Abwesenheiten!$E$2:$E$401,"genommen"))</f>
        <v/>
      </c>
      <c r="K59" s="25">
        <f>IF($A59="","",SUMIFS(Abwesenheiten!$H$2:$H$401,Abwesenheiten!$C$2:$C$401,$A59,Abwesenheiten!$E$2:$E$401,"genehmigt")+SUMIFS(Abwesenheiten!$H$2:$H$401,Abwesenheiten!$C$2:$C$401,$A59,Abwesenheiten!$E$2:$E$401,"beantragt"))</f>
        <v/>
      </c>
      <c r="L59" s="25">
        <f>IF($A59="","",ROUND(N($I59)-N($J59)-N($K59),2))</f>
        <v/>
      </c>
      <c r="M59" s="26">
        <f>IF(OR($A59="",N($H59)=0),"",DATE(Vorgaben!$C$4,3,31))</f>
        <v/>
      </c>
      <c r="N59" s="10">
        <f>IF($A59="","",IF(N($L59)&lt;0,"mehr geplant als Anspruch",IF(AND($C59&lt;&gt;"",N($L59)&gt;0),"Rest offen bei Austritt",IF(AND(N($H59)&gt;0,TODAY()&lt;=DATE(Vorgaben!$C$4,3,31)),"Übertrag verfällt am 31.03.",IF(AND(N($H59)&gt;0,TODAY()&gt;DATE(Vorgaben!$C$4,3,31)),"Übertragsfrist vorbei","")))))</f>
        <v/>
      </c>
    </row>
    <row r="60">
      <c r="A60" s="10">
        <f>IF(Personen!$B60="","",Personen!$B60)</f>
        <v/>
      </c>
      <c r="B60" s="26">
        <f>IF(OR($A60="",Personen!$E60=""),"",Personen!$E60)</f>
        <v/>
      </c>
      <c r="C60" s="26">
        <f>IF(OR($A60="",Personen!$F60=""),"",Personen!$F60)</f>
        <v/>
      </c>
      <c r="D60" s="27">
        <f>IF($A60="","",N(Personen!$D60))</f>
        <v/>
      </c>
      <c r="E60" s="25">
        <f>IF($A60="","",ROUND(IF(Personen!$G60="",Vorgaben!$C$5/6*N($D60),N(Personen!$G60))+N(Personen!$H60),2))</f>
        <v/>
      </c>
      <c r="F60" s="27">
        <f>IF(OR($A60="",$B60=""),"",IFERROR(MAX(0,MIN(12,DATEDIF(MAX(N($B60),DATE(Vorgaben!$C$4,1,1)),MIN(IF($C60="",DATE(Vorgaben!$C$4,12,31),N($C60)),DATE(Vorgaben!$C$4,12,31))+1,"m"))),0))</f>
        <v/>
      </c>
      <c r="G60" s="25">
        <f>IF(OR($A60="",$E60=""),"",IF(N($F60)&gt;=12,N($E60),IF(N($E60)*N($F60)/12-INT(N($E60)*N($F60)/12)&gt;=0.5,INT(N($E60)*N($F60)/12)+1,ROUND(N($E60)*N($F60)/12,2))))</f>
        <v/>
      </c>
      <c r="H60" s="25">
        <f>IF($A60="","",N(Personen!$I60))</f>
        <v/>
      </c>
      <c r="I60" s="25">
        <f>IF($A60="","",ROUND(N($G60)+N($H60),2))</f>
        <v/>
      </c>
      <c r="J60" s="25">
        <f>IF($A60="","",SUMIFS(Abwesenheiten!$H$2:$H$401,Abwesenheiten!$C$2:$C$401,$A60,Abwesenheiten!$E$2:$E$401,"genommen"))</f>
        <v/>
      </c>
      <c r="K60" s="25">
        <f>IF($A60="","",SUMIFS(Abwesenheiten!$H$2:$H$401,Abwesenheiten!$C$2:$C$401,$A60,Abwesenheiten!$E$2:$E$401,"genehmigt")+SUMIFS(Abwesenheiten!$H$2:$H$401,Abwesenheiten!$C$2:$C$401,$A60,Abwesenheiten!$E$2:$E$401,"beantragt"))</f>
        <v/>
      </c>
      <c r="L60" s="25">
        <f>IF($A60="","",ROUND(N($I60)-N($J60)-N($K60),2))</f>
        <v/>
      </c>
      <c r="M60" s="26">
        <f>IF(OR($A60="",N($H60)=0),"",DATE(Vorgaben!$C$4,3,31))</f>
        <v/>
      </c>
      <c r="N60" s="10">
        <f>IF($A60="","",IF(N($L60)&lt;0,"mehr geplant als Anspruch",IF(AND($C60&lt;&gt;"",N($L60)&gt;0),"Rest offen bei Austritt",IF(AND(N($H60)&gt;0,TODAY()&lt;=DATE(Vorgaben!$C$4,3,31)),"Übertrag verfällt am 31.03.",IF(AND(N($H60)&gt;0,TODAY()&gt;DATE(Vorgaben!$C$4,3,31)),"Übertragsfrist vorbei","")))))</f>
        <v/>
      </c>
    </row>
    <row r="61">
      <c r="A61" s="10">
        <f>IF(Personen!$B61="","",Personen!$B61)</f>
        <v/>
      </c>
      <c r="B61" s="26">
        <f>IF(OR($A61="",Personen!$E61=""),"",Personen!$E61)</f>
        <v/>
      </c>
      <c r="C61" s="26">
        <f>IF(OR($A61="",Personen!$F61=""),"",Personen!$F61)</f>
        <v/>
      </c>
      <c r="D61" s="27">
        <f>IF($A61="","",N(Personen!$D61))</f>
        <v/>
      </c>
      <c r="E61" s="25">
        <f>IF($A61="","",ROUND(IF(Personen!$G61="",Vorgaben!$C$5/6*N($D61),N(Personen!$G61))+N(Personen!$H61),2))</f>
        <v/>
      </c>
      <c r="F61" s="27">
        <f>IF(OR($A61="",$B61=""),"",IFERROR(MAX(0,MIN(12,DATEDIF(MAX(N($B61),DATE(Vorgaben!$C$4,1,1)),MIN(IF($C61="",DATE(Vorgaben!$C$4,12,31),N($C61)),DATE(Vorgaben!$C$4,12,31))+1,"m"))),0))</f>
        <v/>
      </c>
      <c r="G61" s="25">
        <f>IF(OR($A61="",$E61=""),"",IF(N($F61)&gt;=12,N($E61),IF(N($E61)*N($F61)/12-INT(N($E61)*N($F61)/12)&gt;=0.5,INT(N($E61)*N($F61)/12)+1,ROUND(N($E61)*N($F61)/12,2))))</f>
        <v/>
      </c>
      <c r="H61" s="25">
        <f>IF($A61="","",N(Personen!$I61))</f>
        <v/>
      </c>
      <c r="I61" s="25">
        <f>IF($A61="","",ROUND(N($G61)+N($H61),2))</f>
        <v/>
      </c>
      <c r="J61" s="25">
        <f>IF($A61="","",SUMIFS(Abwesenheiten!$H$2:$H$401,Abwesenheiten!$C$2:$C$401,$A61,Abwesenheiten!$E$2:$E$401,"genommen"))</f>
        <v/>
      </c>
      <c r="K61" s="25">
        <f>IF($A61="","",SUMIFS(Abwesenheiten!$H$2:$H$401,Abwesenheiten!$C$2:$C$401,$A61,Abwesenheiten!$E$2:$E$401,"genehmigt")+SUMIFS(Abwesenheiten!$H$2:$H$401,Abwesenheiten!$C$2:$C$401,$A61,Abwesenheiten!$E$2:$E$401,"beantragt"))</f>
        <v/>
      </c>
      <c r="L61" s="25">
        <f>IF($A61="","",ROUND(N($I61)-N($J61)-N($K61),2))</f>
        <v/>
      </c>
      <c r="M61" s="26">
        <f>IF(OR($A61="",N($H61)=0),"",DATE(Vorgaben!$C$4,3,31))</f>
        <v/>
      </c>
      <c r="N61" s="10">
        <f>IF($A61="","",IF(N($L61)&lt;0,"mehr geplant als Anspruch",IF(AND($C61&lt;&gt;"",N($L61)&gt;0),"Rest offen bei Austritt",IF(AND(N($H61)&gt;0,TODAY()&lt;=DATE(Vorgaben!$C$4,3,31)),"Übertrag verfällt am 31.03.",IF(AND(N($H61)&gt;0,TODAY()&gt;DATE(Vorgaben!$C$4,3,31)),"Übertragsfrist vorbei","")))))</f>
        <v/>
      </c>
    </row>
    <row r="63">
      <c r="A63" s="14" t="inlineStr">
        <is>
          <t>Betrieb gesamt</t>
        </is>
      </c>
      <c r="I63" s="28">
        <f>SUM(I2:I61)</f>
        <v/>
      </c>
      <c r="J63" s="28">
        <f>SUM(J2:J61)</f>
        <v/>
      </c>
      <c r="K63" s="28">
        <f>SUM(K2:K61)</f>
        <v/>
      </c>
      <c r="L63" s="28">
        <f>SUM(L2:L61)</f>
        <v/>
      </c>
    </row>
    <row r="64">
      <c r="A64" s="13" t="inlineStr">
        <is>
          <t>Ohne Feiertage im Blatt „Feiertage“ zählt die Datei Feiertage als Urlaubstage. Das ist der häufigste Fehler.</t>
        </is>
      </c>
    </row>
  </sheetData>
  <autoFilter ref="A1:N61"/>
  <mergeCells count="1">
    <mergeCell ref="A64:K64"/>
  </mergeCell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B2:F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40" customWidth="1" min="3" max="3"/>
    <col width="14" customWidth="1" min="4" max="4"/>
    <col width="18" customWidth="1" min="5" max="5"/>
    <col width="4" customWidth="1" min="6" max="6"/>
  </cols>
  <sheetData>
    <row r="2">
      <c r="B2" s="1" t="inlineStr">
        <is>
          <t>Was diese Datei nicht kann</t>
        </is>
      </c>
    </row>
    <row r="4">
      <c r="B4" s="4" t="inlineStr">
        <is>
          <t>Sie führt die Urlaubskonten und rechnet die Werktage aus. Drei Dinge kann sie nicht:</t>
        </is>
      </c>
    </row>
    <row r="5"/>
    <row r="6"/>
    <row r="8" ht="46" customHeight="1">
      <c r="B8" s="3" t="inlineStr">
        <is>
          <t>Feiertage kennen</t>
        </is>
      </c>
      <c r="C8" s="4" t="inlineStr">
        <is>
          <t>Feiertage sind Landesrecht. Bleibt das Blatt leer, zählt jeder Feiertag als Urlaubstag. Das ist der Fehler, der am häufigsten passiert.</t>
        </is>
      </c>
    </row>
    <row r="9" ht="46" customHeight="1">
      <c r="B9" s="3" t="inlineStr">
        <is>
          <t>Den Hinweis schreiben</t>
        </is>
      </c>
      <c r="C9" s="4" t="inlineStr">
        <is>
          <t>Resturlaub verfällt nur, wenn der Betrieb rechtzeitig darauf hingewiesen hat — sonst bleibt der Anspruch bestehen. Die Datei rechnet das Verfallsdatum, den Brief schreibst du.</t>
        </is>
      </c>
    </row>
    <row r="10" ht="46" customHeight="1">
      <c r="B10" s="3" t="inlineStr">
        <is>
          <t>Jedes Arbeitszeitmodell zählen</t>
        </is>
      </c>
      <c r="C10" s="4" t="inlineStr">
        <is>
          <t>Sie zählt Fünf- und Sechs-Tage-Wochen. Wechselnde Schichten, halbe Tage und rollierende Modelle kommen über die Spalte „Korrektur“ hinein.</t>
        </is>
      </c>
    </row>
    <row r="12" ht="16" customHeight="1">
      <c r="B12" s="29" t="n"/>
      <c r="C12" s="29" t="n"/>
      <c r="D12" s="29" t="n"/>
      <c r="E12" s="29" t="n"/>
      <c r="F12" s="29" t="n"/>
    </row>
    <row r="13" ht="34" customHeight="1">
      <c r="B13" s="29" t="n"/>
      <c r="C13" s="29" t="n"/>
      <c r="D13" s="29" t="n"/>
      <c r="E13" s="29" t="n"/>
      <c r="F13" s="29" t="n"/>
    </row>
    <row r="14" ht="10" customHeight="1">
      <c r="B14" s="29" t="n"/>
      <c r="C14" s="29" t="n"/>
      <c r="D14" s="29" t="n"/>
      <c r="E14" s="29" t="n"/>
      <c r="F14" s="29" t="n"/>
    </row>
    <row r="15" ht="6" customHeight="1">
      <c r="B15" s="29" t="n"/>
      <c r="C15" s="29" t="n"/>
      <c r="D15" s="29" t="n"/>
      <c r="E15" s="29" t="n"/>
      <c r="F15" s="29" t="n"/>
    </row>
    <row r="16">
      <c r="B16" s="30" t="inlineStr">
        <is>
          <t>Im Hofbuch hängt der Urlaub an derselben Personenliste wie Arbeitszeit und Lohn, sodass eine Abwesenheit im Einsatzplan gleich sichtbar ist. Die Vorlage hier bleibt kostenlos.</t>
        </is>
      </c>
      <c r="D16" s="29" t="n"/>
      <c r="E16" s="29" t="n"/>
      <c r="F16" s="29" t="n"/>
    </row>
    <row r="17">
      <c r="D17" s="29" t="n"/>
      <c r="E17" s="29" t="n"/>
      <c r="F17" s="29" t="n"/>
    </row>
    <row r="18">
      <c r="D18" s="29" t="n"/>
      <c r="E18" s="29" t="n"/>
      <c r="F18" s="29" t="n"/>
    </row>
    <row r="19">
      <c r="B19" s="31" t="inlineStr">
        <is>
          <t>hofbuch.de/vorlagen</t>
        </is>
      </c>
      <c r="C19" s="29" t="n"/>
      <c r="D19" s="29" t="n"/>
      <c r="E19" s="32" t="inlineStr">
        <is>
          <t>Alle Vorlagen, kostenlos</t>
        </is>
      </c>
      <c r="F19" s="29" t="n"/>
    </row>
    <row r="20" ht="10" customHeight="1">
      <c r="B20" s="29" t="n"/>
      <c r="C20" s="29" t="n"/>
      <c r="D20" s="29" t="n"/>
      <c r="E20" s="29" t="n"/>
      <c r="F20" s="29" t="n"/>
    </row>
    <row r="23">
      <c r="B23" s="2" t="inlineStr">
        <is>
          <t>Version 1.0 · Stand 23.08.2026 · Keine Rechtsberatung.</t>
        </is>
      </c>
    </row>
  </sheetData>
  <mergeCells count="5">
    <mergeCell ref="B16:C18"/>
    <mergeCell ref="B4:E6"/>
    <mergeCell ref="C8:E8"/>
    <mergeCell ref="C9:E9"/>
    <mergeCell ref="C10:E10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2026-08-23T17:37:17Z</dcterms:created>
  <dcterms:modified xmlns:dcterms="http://purl.org/dc/terms/" xmlns:xsi="http://www.w3.org/2001/XMLSchema-instance" xsi:type="dcterms:W3CDTF">2026-08-23T17:37:17Z</dcterms:modified>
</cp:coreProperties>
</file>